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101 - Dopravně inženýr..." sheetId="2" r:id="rId2"/>
    <sheet name="SO 201 - Most" sheetId="3" r:id="rId3"/>
    <sheet name="SO 401 - Přeložka kabelů VO" sheetId="4" r:id="rId4"/>
    <sheet name="Pokyny pro vyplnění" sheetId="5" r:id="rId5"/>
  </sheets>
  <definedNames>
    <definedName name="_xlnm.Print_Area" localSheetId="0">'Rekapitulace stavby'!$D$4:$AO$33,'Rekapitulace stavby'!$C$39:$AQ$55</definedName>
    <definedName name="_xlnm.Print_Titles" localSheetId="0">'Rekapitulace stavby'!$49:$49</definedName>
    <definedName name="_xlnm._FilterDatabase" localSheetId="1" hidden="1">'SO 101 - Dopravně inženýr...'!$C$79:$K$97</definedName>
    <definedName name="_xlnm.Print_Area" localSheetId="1">'SO 101 - Dopravně inženýr...'!$C$4:$J$36,'SO 101 - Dopravně inženýr...'!$C$42:$J$61,'SO 101 - Dopravně inženýr...'!$C$67:$K$97</definedName>
    <definedName name="_xlnm.Print_Titles" localSheetId="1">'SO 101 - Dopravně inženýr...'!$79:$79</definedName>
    <definedName name="_xlnm._FilterDatabase" localSheetId="2" hidden="1">'SO 201 - Most'!$C$93:$K$482</definedName>
    <definedName name="_xlnm.Print_Area" localSheetId="2">'SO 201 - Most'!$C$4:$J$36,'SO 201 - Most'!$C$42:$J$75,'SO 201 - Most'!$C$81:$K$482</definedName>
    <definedName name="_xlnm.Print_Titles" localSheetId="2">'SO 201 - Most'!$93:$93</definedName>
    <definedName name="_xlnm._FilterDatabase" localSheetId="3" hidden="1">'SO 401 - Přeložka kabelů VO'!$C$79:$K$89</definedName>
    <definedName name="_xlnm.Print_Area" localSheetId="3">'SO 401 - Přeložka kabelů VO'!$C$4:$J$36,'SO 401 - Přeložka kabelů VO'!$C$42:$J$61,'SO 401 - Přeložka kabelů VO'!$C$67:$K$89</definedName>
    <definedName name="_xlnm.Print_Titles" localSheetId="3">'SO 401 - Přeložka kabelů VO'!$79:$79</definedName>
    <definedName name="_xlnm.Print_Area" localSheetId="4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4"/>
  <c r="AX54"/>
  <c i="4" r="BI89"/>
  <c r="BH89"/>
  <c r="BG89"/>
  <c r="BF89"/>
  <c r="T89"/>
  <c r="R89"/>
  <c r="P89"/>
  <c r="BK89"/>
  <c r="J89"/>
  <c r="BE89"/>
  <c r="BI88"/>
  <c r="BH88"/>
  <c r="BG88"/>
  <c r="BF88"/>
  <c r="T88"/>
  <c r="T87"/>
  <c r="T86"/>
  <c r="R88"/>
  <c r="R87"/>
  <c r="R86"/>
  <c r="P88"/>
  <c r="P87"/>
  <c r="P86"/>
  <c r="BK88"/>
  <c r="BK87"/>
  <c r="J87"/>
  <c r="BK86"/>
  <c r="J86"/>
  <c r="J88"/>
  <c r="BE88"/>
  <c r="J60"/>
  <c r="J59"/>
  <c r="BI83"/>
  <c r="F34"/>
  <c i="1" r="BD54"/>
  <c i="4" r="BH83"/>
  <c r="F33"/>
  <c i="1" r="BC54"/>
  <c i="4" r="BG83"/>
  <c r="F32"/>
  <c i="1" r="BB54"/>
  <c i="4" r="BF83"/>
  <c r="J31"/>
  <c i="1" r="AW54"/>
  <c i="4" r="F31"/>
  <c i="1" r="BA54"/>
  <c i="4" r="T83"/>
  <c r="T82"/>
  <c r="T81"/>
  <c r="T80"/>
  <c r="R83"/>
  <c r="R82"/>
  <c r="R81"/>
  <c r="R80"/>
  <c r="P83"/>
  <c r="P82"/>
  <c r="P81"/>
  <c r="P80"/>
  <c i="1" r="AU54"/>
  <c i="4" r="BK83"/>
  <c r="BK82"/>
  <c r="J82"/>
  <c r="BK81"/>
  <c r="J81"/>
  <c r="BK80"/>
  <c r="J80"/>
  <c r="J56"/>
  <c r="J27"/>
  <c i="1" r="AG54"/>
  <c i="4" r="J83"/>
  <c r="BE83"/>
  <c r="J30"/>
  <c i="1" r="AV54"/>
  <c i="4" r="F30"/>
  <c i="1" r="AZ54"/>
  <c i="4" r="J58"/>
  <c r="J57"/>
  <c r="F74"/>
  <c r="E72"/>
  <c r="F49"/>
  <c r="E47"/>
  <c r="J36"/>
  <c r="J21"/>
  <c r="E21"/>
  <c r="J76"/>
  <c r="J51"/>
  <c r="J20"/>
  <c r="J18"/>
  <c r="E18"/>
  <c r="F77"/>
  <c r="F52"/>
  <c r="J17"/>
  <c r="J15"/>
  <c r="E15"/>
  <c r="F76"/>
  <c r="F51"/>
  <c r="J14"/>
  <c r="J12"/>
  <c r="J74"/>
  <c r="J49"/>
  <c r="E7"/>
  <c r="E70"/>
  <c r="E45"/>
  <c i="1" r="AY53"/>
  <c r="AX53"/>
  <c i="3" r="BI482"/>
  <c r="BH482"/>
  <c r="BG482"/>
  <c r="BF482"/>
  <c r="T482"/>
  <c r="T481"/>
  <c r="R482"/>
  <c r="R481"/>
  <c r="P482"/>
  <c r="P481"/>
  <c r="BK482"/>
  <c r="BK481"/>
  <c r="J481"/>
  <c r="J482"/>
  <c r="BE482"/>
  <c r="J74"/>
  <c r="BI480"/>
  <c r="BH480"/>
  <c r="BG480"/>
  <c r="BF480"/>
  <c r="T480"/>
  <c r="R480"/>
  <c r="P480"/>
  <c r="BK480"/>
  <c r="J480"/>
  <c r="BE480"/>
  <c r="BI479"/>
  <c r="BH479"/>
  <c r="BG479"/>
  <c r="BF479"/>
  <c r="T479"/>
  <c r="R479"/>
  <c r="P479"/>
  <c r="BK479"/>
  <c r="J479"/>
  <c r="BE479"/>
  <c r="BI478"/>
  <c r="BH478"/>
  <c r="BG478"/>
  <c r="BF478"/>
  <c r="T478"/>
  <c r="T477"/>
  <c r="R478"/>
  <c r="R477"/>
  <c r="P478"/>
  <c r="P477"/>
  <c r="BK478"/>
  <c r="BK477"/>
  <c r="J477"/>
  <c r="J478"/>
  <c r="BE478"/>
  <c r="J73"/>
  <c r="BI476"/>
  <c r="BH476"/>
  <c r="BG476"/>
  <c r="BF476"/>
  <c r="T476"/>
  <c r="R476"/>
  <c r="P476"/>
  <c r="BK476"/>
  <c r="J476"/>
  <c r="BE476"/>
  <c r="BI475"/>
  <c r="BH475"/>
  <c r="BG475"/>
  <c r="BF475"/>
  <c r="T475"/>
  <c r="T474"/>
  <c r="R475"/>
  <c r="R474"/>
  <c r="P475"/>
  <c r="P474"/>
  <c r="BK475"/>
  <c r="BK474"/>
  <c r="J474"/>
  <c r="J475"/>
  <c r="BE475"/>
  <c r="J72"/>
  <c r="BI473"/>
  <c r="BH473"/>
  <c r="BG473"/>
  <c r="BF473"/>
  <c r="T473"/>
  <c r="R473"/>
  <c r="P473"/>
  <c r="BK473"/>
  <c r="J473"/>
  <c r="BE473"/>
  <c r="BI472"/>
  <c r="BH472"/>
  <c r="BG472"/>
  <c r="BF472"/>
  <c r="T472"/>
  <c r="R472"/>
  <c r="P472"/>
  <c r="BK472"/>
  <c r="J472"/>
  <c r="BE472"/>
  <c r="BI471"/>
  <c r="BH471"/>
  <c r="BG471"/>
  <c r="BF471"/>
  <c r="T471"/>
  <c r="R471"/>
  <c r="P471"/>
  <c r="BK471"/>
  <c r="J471"/>
  <c r="BE471"/>
  <c r="BI466"/>
  <c r="BH466"/>
  <c r="BG466"/>
  <c r="BF466"/>
  <c r="T466"/>
  <c r="R466"/>
  <c r="P466"/>
  <c r="BK466"/>
  <c r="J466"/>
  <c r="BE466"/>
  <c r="BI463"/>
  <c r="BH463"/>
  <c r="BG463"/>
  <c r="BF463"/>
  <c r="T463"/>
  <c r="R463"/>
  <c r="P463"/>
  <c r="BK463"/>
  <c r="J463"/>
  <c r="BE463"/>
  <c r="BI460"/>
  <c r="BH460"/>
  <c r="BG460"/>
  <c r="BF460"/>
  <c r="T460"/>
  <c r="R460"/>
  <c r="P460"/>
  <c r="BK460"/>
  <c r="J460"/>
  <c r="BE460"/>
  <c r="BI457"/>
  <c r="BH457"/>
  <c r="BG457"/>
  <c r="BF457"/>
  <c r="T457"/>
  <c r="T456"/>
  <c r="T455"/>
  <c r="R457"/>
  <c r="R456"/>
  <c r="R455"/>
  <c r="P457"/>
  <c r="P456"/>
  <c r="P455"/>
  <c r="BK457"/>
  <c r="BK456"/>
  <c r="J456"/>
  <c r="BK455"/>
  <c r="J455"/>
  <c r="J457"/>
  <c r="BE457"/>
  <c r="J71"/>
  <c r="J70"/>
  <c r="BI454"/>
  <c r="BH454"/>
  <c r="BG454"/>
  <c r="BF454"/>
  <c r="T454"/>
  <c r="R454"/>
  <c r="P454"/>
  <c r="BK454"/>
  <c r="J454"/>
  <c r="BE454"/>
  <c r="BI452"/>
  <c r="BH452"/>
  <c r="BG452"/>
  <c r="BF452"/>
  <c r="T452"/>
  <c r="R452"/>
  <c r="P452"/>
  <c r="BK452"/>
  <c r="J452"/>
  <c r="BE452"/>
  <c r="BI449"/>
  <c r="BH449"/>
  <c r="BG449"/>
  <c r="BF449"/>
  <c r="T449"/>
  <c r="R449"/>
  <c r="P449"/>
  <c r="BK449"/>
  <c r="J449"/>
  <c r="BE449"/>
  <c r="BI447"/>
  <c r="BH447"/>
  <c r="BG447"/>
  <c r="BF447"/>
  <c r="T447"/>
  <c r="R447"/>
  <c r="P447"/>
  <c r="BK447"/>
  <c r="J447"/>
  <c r="BE447"/>
  <c r="BI443"/>
  <c r="BH443"/>
  <c r="BG443"/>
  <c r="BF443"/>
  <c r="T443"/>
  <c r="R443"/>
  <c r="P443"/>
  <c r="BK443"/>
  <c r="J443"/>
  <c r="BE443"/>
  <c r="BI441"/>
  <c r="BH441"/>
  <c r="BG441"/>
  <c r="BF441"/>
  <c r="T441"/>
  <c r="R441"/>
  <c r="P441"/>
  <c r="BK441"/>
  <c r="J441"/>
  <c r="BE441"/>
  <c r="BI439"/>
  <c r="BH439"/>
  <c r="BG439"/>
  <c r="BF439"/>
  <c r="T439"/>
  <c r="R439"/>
  <c r="P439"/>
  <c r="BK439"/>
  <c r="J439"/>
  <c r="BE439"/>
  <c r="BI433"/>
  <c r="BH433"/>
  <c r="BG433"/>
  <c r="BF433"/>
  <c r="T433"/>
  <c r="R433"/>
  <c r="P433"/>
  <c r="BK433"/>
  <c r="J433"/>
  <c r="BE433"/>
  <c r="BI431"/>
  <c r="BH431"/>
  <c r="BG431"/>
  <c r="BF431"/>
  <c r="T431"/>
  <c r="R431"/>
  <c r="P431"/>
  <c r="BK431"/>
  <c r="J431"/>
  <c r="BE431"/>
  <c r="BI429"/>
  <c r="BH429"/>
  <c r="BG429"/>
  <c r="BF429"/>
  <c r="T429"/>
  <c r="R429"/>
  <c r="P429"/>
  <c r="BK429"/>
  <c r="J429"/>
  <c r="BE429"/>
  <c r="BI426"/>
  <c r="BH426"/>
  <c r="BG426"/>
  <c r="BF426"/>
  <c r="T426"/>
  <c r="R426"/>
  <c r="P426"/>
  <c r="BK426"/>
  <c r="J426"/>
  <c r="BE426"/>
  <c r="BI424"/>
  <c r="BH424"/>
  <c r="BG424"/>
  <c r="BF424"/>
  <c r="T424"/>
  <c r="R424"/>
  <c r="P424"/>
  <c r="BK424"/>
  <c r="J424"/>
  <c r="BE424"/>
  <c r="BI421"/>
  <c r="BH421"/>
  <c r="BG421"/>
  <c r="BF421"/>
  <c r="T421"/>
  <c r="R421"/>
  <c r="P421"/>
  <c r="BK421"/>
  <c r="J421"/>
  <c r="BE421"/>
  <c r="BI419"/>
  <c r="BH419"/>
  <c r="BG419"/>
  <c r="BF419"/>
  <c r="T419"/>
  <c r="R419"/>
  <c r="P419"/>
  <c r="BK419"/>
  <c r="J419"/>
  <c r="BE419"/>
  <c r="BI416"/>
  <c r="BH416"/>
  <c r="BG416"/>
  <c r="BF416"/>
  <c r="T416"/>
  <c r="R416"/>
  <c r="P416"/>
  <c r="BK416"/>
  <c r="J416"/>
  <c r="BE416"/>
  <c r="BI414"/>
  <c r="BH414"/>
  <c r="BG414"/>
  <c r="BF414"/>
  <c r="T414"/>
  <c r="T413"/>
  <c r="T412"/>
  <c r="R414"/>
  <c r="R413"/>
  <c r="R412"/>
  <c r="P414"/>
  <c r="P413"/>
  <c r="P412"/>
  <c r="BK414"/>
  <c r="BK413"/>
  <c r="J413"/>
  <c r="BK412"/>
  <c r="J412"/>
  <c r="J414"/>
  <c r="BE414"/>
  <c r="J69"/>
  <c r="J68"/>
  <c r="BI411"/>
  <c r="BH411"/>
  <c r="BG411"/>
  <c r="BF411"/>
  <c r="T411"/>
  <c r="T410"/>
  <c r="R411"/>
  <c r="R410"/>
  <c r="P411"/>
  <c r="P410"/>
  <c r="BK411"/>
  <c r="BK410"/>
  <c r="J410"/>
  <c r="J411"/>
  <c r="BE411"/>
  <c r="J67"/>
  <c r="BI408"/>
  <c r="BH408"/>
  <c r="BG408"/>
  <c r="BF408"/>
  <c r="T408"/>
  <c r="R408"/>
  <c r="P408"/>
  <c r="BK408"/>
  <c r="J408"/>
  <c r="BE408"/>
  <c r="BI406"/>
  <c r="BH406"/>
  <c r="BG406"/>
  <c r="BF406"/>
  <c r="T406"/>
  <c r="R406"/>
  <c r="P406"/>
  <c r="BK406"/>
  <c r="J406"/>
  <c r="BE406"/>
  <c r="BI402"/>
  <c r="BH402"/>
  <c r="BG402"/>
  <c r="BF402"/>
  <c r="T402"/>
  <c r="R402"/>
  <c r="P402"/>
  <c r="BK402"/>
  <c r="J402"/>
  <c r="BE402"/>
  <c r="BI400"/>
  <c r="BH400"/>
  <c r="BG400"/>
  <c r="BF400"/>
  <c r="T400"/>
  <c r="R400"/>
  <c r="P400"/>
  <c r="BK400"/>
  <c r="J400"/>
  <c r="BE400"/>
  <c r="BI398"/>
  <c r="BH398"/>
  <c r="BG398"/>
  <c r="BF398"/>
  <c r="T398"/>
  <c r="R398"/>
  <c r="P398"/>
  <c r="BK398"/>
  <c r="J398"/>
  <c r="BE398"/>
  <c r="BI396"/>
  <c r="BH396"/>
  <c r="BG396"/>
  <c r="BF396"/>
  <c r="T396"/>
  <c r="R396"/>
  <c r="P396"/>
  <c r="BK396"/>
  <c r="J396"/>
  <c r="BE396"/>
  <c r="BI394"/>
  <c r="BH394"/>
  <c r="BG394"/>
  <c r="BF394"/>
  <c r="T394"/>
  <c r="R394"/>
  <c r="P394"/>
  <c r="BK394"/>
  <c r="J394"/>
  <c r="BE394"/>
  <c r="BI392"/>
  <c r="BH392"/>
  <c r="BG392"/>
  <c r="BF392"/>
  <c r="T392"/>
  <c r="R392"/>
  <c r="P392"/>
  <c r="BK392"/>
  <c r="J392"/>
  <c r="BE392"/>
  <c r="BI390"/>
  <c r="BH390"/>
  <c r="BG390"/>
  <c r="BF390"/>
  <c r="T390"/>
  <c r="T389"/>
  <c r="R390"/>
  <c r="R389"/>
  <c r="P390"/>
  <c r="P389"/>
  <c r="BK390"/>
  <c r="BK389"/>
  <c r="J389"/>
  <c r="J390"/>
  <c r="BE390"/>
  <c r="J66"/>
  <c r="BI387"/>
  <c r="BH387"/>
  <c r="BG387"/>
  <c r="BF387"/>
  <c r="T387"/>
  <c r="R387"/>
  <c r="P387"/>
  <c r="BK387"/>
  <c r="J387"/>
  <c r="BE387"/>
  <c r="BI384"/>
  <c r="BH384"/>
  <c r="BG384"/>
  <c r="BF384"/>
  <c r="T384"/>
  <c r="R384"/>
  <c r="P384"/>
  <c r="BK384"/>
  <c r="J384"/>
  <c r="BE384"/>
  <c r="BI381"/>
  <c r="BH381"/>
  <c r="BG381"/>
  <c r="BF381"/>
  <c r="T381"/>
  <c r="R381"/>
  <c r="P381"/>
  <c r="BK381"/>
  <c r="J381"/>
  <c r="BE381"/>
  <c r="BI379"/>
  <c r="BH379"/>
  <c r="BG379"/>
  <c r="BF379"/>
  <c r="T379"/>
  <c r="R379"/>
  <c r="P379"/>
  <c r="BK379"/>
  <c r="J379"/>
  <c r="BE379"/>
  <c r="BI377"/>
  <c r="BH377"/>
  <c r="BG377"/>
  <c r="BF377"/>
  <c r="T377"/>
  <c r="R377"/>
  <c r="P377"/>
  <c r="BK377"/>
  <c r="J377"/>
  <c r="BE377"/>
  <c r="BI375"/>
  <c r="BH375"/>
  <c r="BG375"/>
  <c r="BF375"/>
  <c r="T375"/>
  <c r="R375"/>
  <c r="P375"/>
  <c r="BK375"/>
  <c r="J375"/>
  <c r="BE375"/>
  <c r="BI373"/>
  <c r="BH373"/>
  <c r="BG373"/>
  <c r="BF373"/>
  <c r="T373"/>
  <c r="R373"/>
  <c r="P373"/>
  <c r="BK373"/>
  <c r="J373"/>
  <c r="BE373"/>
  <c r="BI371"/>
  <c r="BH371"/>
  <c r="BG371"/>
  <c r="BF371"/>
  <c r="T371"/>
  <c r="R371"/>
  <c r="P371"/>
  <c r="BK371"/>
  <c r="J371"/>
  <c r="BE371"/>
  <c r="BI368"/>
  <c r="BH368"/>
  <c r="BG368"/>
  <c r="BF368"/>
  <c r="T368"/>
  <c r="R368"/>
  <c r="P368"/>
  <c r="BK368"/>
  <c r="J368"/>
  <c r="BE368"/>
  <c r="BI360"/>
  <c r="BH360"/>
  <c r="BG360"/>
  <c r="BF360"/>
  <c r="T360"/>
  <c r="R360"/>
  <c r="P360"/>
  <c r="BK360"/>
  <c r="J360"/>
  <c r="BE360"/>
  <c r="BI358"/>
  <c r="BH358"/>
  <c r="BG358"/>
  <c r="BF358"/>
  <c r="T358"/>
  <c r="R358"/>
  <c r="P358"/>
  <c r="BK358"/>
  <c r="J358"/>
  <c r="BE358"/>
  <c r="BI357"/>
  <c r="BH357"/>
  <c r="BG357"/>
  <c r="BF357"/>
  <c r="T357"/>
  <c r="R357"/>
  <c r="P357"/>
  <c r="BK357"/>
  <c r="J357"/>
  <c r="BE357"/>
  <c r="BI355"/>
  <c r="BH355"/>
  <c r="BG355"/>
  <c r="BF355"/>
  <c r="T355"/>
  <c r="R355"/>
  <c r="P355"/>
  <c r="BK355"/>
  <c r="J355"/>
  <c r="BE355"/>
  <c r="BI354"/>
  <c r="BH354"/>
  <c r="BG354"/>
  <c r="BF354"/>
  <c r="T354"/>
  <c r="R354"/>
  <c r="P354"/>
  <c r="BK354"/>
  <c r="J354"/>
  <c r="BE354"/>
  <c r="BI352"/>
  <c r="BH352"/>
  <c r="BG352"/>
  <c r="BF352"/>
  <c r="T352"/>
  <c r="R352"/>
  <c r="P352"/>
  <c r="BK352"/>
  <c r="J352"/>
  <c r="BE352"/>
  <c r="BI349"/>
  <c r="BH349"/>
  <c r="BG349"/>
  <c r="BF349"/>
  <c r="T349"/>
  <c r="R349"/>
  <c r="P349"/>
  <c r="BK349"/>
  <c r="J349"/>
  <c r="BE349"/>
  <c r="BI348"/>
  <c r="BH348"/>
  <c r="BG348"/>
  <c r="BF348"/>
  <c r="T348"/>
  <c r="R348"/>
  <c r="P348"/>
  <c r="BK348"/>
  <c r="J348"/>
  <c r="BE348"/>
  <c r="BI346"/>
  <c r="BH346"/>
  <c r="BG346"/>
  <c r="BF346"/>
  <c r="T346"/>
  <c r="R346"/>
  <c r="P346"/>
  <c r="BK346"/>
  <c r="J346"/>
  <c r="BE346"/>
  <c r="BI344"/>
  <c r="BH344"/>
  <c r="BG344"/>
  <c r="BF344"/>
  <c r="T344"/>
  <c r="R344"/>
  <c r="P344"/>
  <c r="BK344"/>
  <c r="J344"/>
  <c r="BE344"/>
  <c r="BI343"/>
  <c r="BH343"/>
  <c r="BG343"/>
  <c r="BF343"/>
  <c r="T343"/>
  <c r="R343"/>
  <c r="P343"/>
  <c r="BK343"/>
  <c r="J343"/>
  <c r="BE343"/>
  <c r="BI342"/>
  <c r="BH342"/>
  <c r="BG342"/>
  <c r="BF342"/>
  <c r="T342"/>
  <c r="R342"/>
  <c r="P342"/>
  <c r="BK342"/>
  <c r="J342"/>
  <c r="BE342"/>
  <c r="BI339"/>
  <c r="BH339"/>
  <c r="BG339"/>
  <c r="BF339"/>
  <c r="T339"/>
  <c r="R339"/>
  <c r="P339"/>
  <c r="BK339"/>
  <c r="J339"/>
  <c r="BE339"/>
  <c r="BI336"/>
  <c r="BH336"/>
  <c r="BG336"/>
  <c r="BF336"/>
  <c r="T336"/>
  <c r="R336"/>
  <c r="P336"/>
  <c r="BK336"/>
  <c r="J336"/>
  <c r="BE336"/>
  <c r="BI333"/>
  <c r="BH333"/>
  <c r="BG333"/>
  <c r="BF333"/>
  <c r="T333"/>
  <c r="R333"/>
  <c r="P333"/>
  <c r="BK333"/>
  <c r="J333"/>
  <c r="BE333"/>
  <c r="BI330"/>
  <c r="BH330"/>
  <c r="BG330"/>
  <c r="BF330"/>
  <c r="T330"/>
  <c r="R330"/>
  <c r="P330"/>
  <c r="BK330"/>
  <c r="J330"/>
  <c r="BE330"/>
  <c r="BI328"/>
  <c r="BH328"/>
  <c r="BG328"/>
  <c r="BF328"/>
  <c r="T328"/>
  <c r="R328"/>
  <c r="P328"/>
  <c r="BK328"/>
  <c r="J328"/>
  <c r="BE328"/>
  <c r="BI326"/>
  <c r="BH326"/>
  <c r="BG326"/>
  <c r="BF326"/>
  <c r="T326"/>
  <c r="R326"/>
  <c r="P326"/>
  <c r="BK326"/>
  <c r="J326"/>
  <c r="BE326"/>
  <c r="BI324"/>
  <c r="BH324"/>
  <c r="BG324"/>
  <c r="BF324"/>
  <c r="T324"/>
  <c r="R324"/>
  <c r="P324"/>
  <c r="BK324"/>
  <c r="J324"/>
  <c r="BE324"/>
  <c r="BI322"/>
  <c r="BH322"/>
  <c r="BG322"/>
  <c r="BF322"/>
  <c r="T322"/>
  <c r="R322"/>
  <c r="P322"/>
  <c r="BK322"/>
  <c r="J322"/>
  <c r="BE322"/>
  <c r="BI320"/>
  <c r="BH320"/>
  <c r="BG320"/>
  <c r="BF320"/>
  <c r="T320"/>
  <c r="R320"/>
  <c r="P320"/>
  <c r="BK320"/>
  <c r="J320"/>
  <c r="BE320"/>
  <c r="BI318"/>
  <c r="BH318"/>
  <c r="BG318"/>
  <c r="BF318"/>
  <c r="T318"/>
  <c r="R318"/>
  <c r="P318"/>
  <c r="BK318"/>
  <c r="J318"/>
  <c r="BE318"/>
  <c r="BI316"/>
  <c r="BH316"/>
  <c r="BG316"/>
  <c r="BF316"/>
  <c r="T316"/>
  <c r="R316"/>
  <c r="P316"/>
  <c r="BK316"/>
  <c r="J316"/>
  <c r="BE316"/>
  <c r="BI315"/>
  <c r="BH315"/>
  <c r="BG315"/>
  <c r="BF315"/>
  <c r="T315"/>
  <c r="R315"/>
  <c r="P315"/>
  <c r="BK315"/>
  <c r="J315"/>
  <c r="BE315"/>
  <c r="BI314"/>
  <c r="BH314"/>
  <c r="BG314"/>
  <c r="BF314"/>
  <c r="T314"/>
  <c r="R314"/>
  <c r="P314"/>
  <c r="BK314"/>
  <c r="J314"/>
  <c r="BE314"/>
  <c r="BI313"/>
  <c r="BH313"/>
  <c r="BG313"/>
  <c r="BF313"/>
  <c r="T313"/>
  <c r="R313"/>
  <c r="P313"/>
  <c r="BK313"/>
  <c r="J313"/>
  <c r="BE313"/>
  <c r="BI311"/>
  <c r="BH311"/>
  <c r="BG311"/>
  <c r="BF311"/>
  <c r="T311"/>
  <c r="R311"/>
  <c r="P311"/>
  <c r="BK311"/>
  <c r="J311"/>
  <c r="BE311"/>
  <c r="BI310"/>
  <c r="BH310"/>
  <c r="BG310"/>
  <c r="BF310"/>
  <c r="T310"/>
  <c r="R310"/>
  <c r="P310"/>
  <c r="BK310"/>
  <c r="J310"/>
  <c r="BE310"/>
  <c r="BI309"/>
  <c r="BH309"/>
  <c r="BG309"/>
  <c r="BF309"/>
  <c r="T309"/>
  <c r="R309"/>
  <c r="P309"/>
  <c r="BK309"/>
  <c r="J309"/>
  <c r="BE309"/>
  <c r="BI306"/>
  <c r="BH306"/>
  <c r="BG306"/>
  <c r="BF306"/>
  <c r="T306"/>
  <c r="R306"/>
  <c r="P306"/>
  <c r="BK306"/>
  <c r="J306"/>
  <c r="BE306"/>
  <c r="BI303"/>
  <c r="BH303"/>
  <c r="BG303"/>
  <c r="BF303"/>
  <c r="T303"/>
  <c r="T302"/>
  <c r="R303"/>
  <c r="R302"/>
  <c r="P303"/>
  <c r="P302"/>
  <c r="BK303"/>
  <c r="BK302"/>
  <c r="J302"/>
  <c r="J303"/>
  <c r="BE303"/>
  <c r="J65"/>
  <c r="BI300"/>
  <c r="BH300"/>
  <c r="BG300"/>
  <c r="BF300"/>
  <c r="T300"/>
  <c r="R300"/>
  <c r="P300"/>
  <c r="BK300"/>
  <c r="J300"/>
  <c r="BE300"/>
  <c r="BI297"/>
  <c r="BH297"/>
  <c r="BG297"/>
  <c r="BF297"/>
  <c r="T297"/>
  <c r="R297"/>
  <c r="P297"/>
  <c r="BK297"/>
  <c r="J297"/>
  <c r="BE297"/>
  <c r="BI294"/>
  <c r="BH294"/>
  <c r="BG294"/>
  <c r="BF294"/>
  <c r="T294"/>
  <c r="R294"/>
  <c r="P294"/>
  <c r="BK294"/>
  <c r="J294"/>
  <c r="BE294"/>
  <c r="BI291"/>
  <c r="BH291"/>
  <c r="BG291"/>
  <c r="BF291"/>
  <c r="T291"/>
  <c r="T290"/>
  <c r="R291"/>
  <c r="R290"/>
  <c r="P291"/>
  <c r="P290"/>
  <c r="BK291"/>
  <c r="BK290"/>
  <c r="J290"/>
  <c r="J291"/>
  <c r="BE291"/>
  <c r="J64"/>
  <c r="BI284"/>
  <c r="BH284"/>
  <c r="BG284"/>
  <c r="BF284"/>
  <c r="T284"/>
  <c r="T283"/>
  <c r="R284"/>
  <c r="R283"/>
  <c r="P284"/>
  <c r="P283"/>
  <c r="BK284"/>
  <c r="BK283"/>
  <c r="J283"/>
  <c r="J284"/>
  <c r="BE284"/>
  <c r="J63"/>
  <c r="BI281"/>
  <c r="BH281"/>
  <c r="BG281"/>
  <c r="BF281"/>
  <c r="T281"/>
  <c r="R281"/>
  <c r="P281"/>
  <c r="BK281"/>
  <c r="J281"/>
  <c r="BE281"/>
  <c r="BI277"/>
  <c r="BH277"/>
  <c r="BG277"/>
  <c r="BF277"/>
  <c r="T277"/>
  <c r="R277"/>
  <c r="P277"/>
  <c r="BK277"/>
  <c r="J277"/>
  <c r="BE277"/>
  <c r="BI274"/>
  <c r="BH274"/>
  <c r="BG274"/>
  <c r="BF274"/>
  <c r="T274"/>
  <c r="R274"/>
  <c r="P274"/>
  <c r="BK274"/>
  <c r="J274"/>
  <c r="BE274"/>
  <c r="BI271"/>
  <c r="BH271"/>
  <c r="BG271"/>
  <c r="BF271"/>
  <c r="T271"/>
  <c r="R271"/>
  <c r="P271"/>
  <c r="BK271"/>
  <c r="J271"/>
  <c r="BE271"/>
  <c r="BI268"/>
  <c r="BH268"/>
  <c r="BG268"/>
  <c r="BF268"/>
  <c r="T268"/>
  <c r="R268"/>
  <c r="P268"/>
  <c r="BK268"/>
  <c r="J268"/>
  <c r="BE268"/>
  <c r="BI265"/>
  <c r="BH265"/>
  <c r="BG265"/>
  <c r="BF265"/>
  <c r="T265"/>
  <c r="R265"/>
  <c r="P265"/>
  <c r="BK265"/>
  <c r="J265"/>
  <c r="BE265"/>
  <c r="BI262"/>
  <c r="BH262"/>
  <c r="BG262"/>
  <c r="BF262"/>
  <c r="T262"/>
  <c r="R262"/>
  <c r="P262"/>
  <c r="BK262"/>
  <c r="J262"/>
  <c r="BE262"/>
  <c r="BI259"/>
  <c r="BH259"/>
  <c r="BG259"/>
  <c r="BF259"/>
  <c r="T259"/>
  <c r="R259"/>
  <c r="P259"/>
  <c r="BK259"/>
  <c r="J259"/>
  <c r="BE259"/>
  <c r="BI256"/>
  <c r="BH256"/>
  <c r="BG256"/>
  <c r="BF256"/>
  <c r="T256"/>
  <c r="R256"/>
  <c r="P256"/>
  <c r="BK256"/>
  <c r="J256"/>
  <c r="BE256"/>
  <c r="BI250"/>
  <c r="BH250"/>
  <c r="BG250"/>
  <c r="BF250"/>
  <c r="T250"/>
  <c r="R250"/>
  <c r="P250"/>
  <c r="BK250"/>
  <c r="J250"/>
  <c r="BE250"/>
  <c r="BI248"/>
  <c r="BH248"/>
  <c r="BG248"/>
  <c r="BF248"/>
  <c r="T248"/>
  <c r="R248"/>
  <c r="P248"/>
  <c r="BK248"/>
  <c r="J248"/>
  <c r="BE248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7"/>
  <c r="BH237"/>
  <c r="BG237"/>
  <c r="BF237"/>
  <c r="T237"/>
  <c r="R237"/>
  <c r="P237"/>
  <c r="BK237"/>
  <c r="J237"/>
  <c r="BE237"/>
  <c r="BI231"/>
  <c r="BH231"/>
  <c r="BG231"/>
  <c r="BF231"/>
  <c r="T231"/>
  <c r="T230"/>
  <c r="R231"/>
  <c r="R230"/>
  <c r="P231"/>
  <c r="P230"/>
  <c r="BK231"/>
  <c r="BK230"/>
  <c r="J230"/>
  <c r="J231"/>
  <c r="BE231"/>
  <c r="J62"/>
  <c r="BI227"/>
  <c r="BH227"/>
  <c r="BG227"/>
  <c r="BF227"/>
  <c r="T227"/>
  <c r="R227"/>
  <c r="P227"/>
  <c r="BK227"/>
  <c r="J227"/>
  <c r="BE227"/>
  <c r="BI225"/>
  <c r="BH225"/>
  <c r="BG225"/>
  <c r="BF225"/>
  <c r="T225"/>
  <c r="R225"/>
  <c r="P225"/>
  <c r="BK225"/>
  <c r="J225"/>
  <c r="BE225"/>
  <c r="BI222"/>
  <c r="BH222"/>
  <c r="BG222"/>
  <c r="BF222"/>
  <c r="T222"/>
  <c r="R222"/>
  <c r="P222"/>
  <c r="BK222"/>
  <c r="J222"/>
  <c r="BE222"/>
  <c r="BI219"/>
  <c r="BH219"/>
  <c r="BG219"/>
  <c r="BF219"/>
  <c r="T219"/>
  <c r="R219"/>
  <c r="P219"/>
  <c r="BK219"/>
  <c r="J219"/>
  <c r="BE219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1"/>
  <c r="BH201"/>
  <c r="BG201"/>
  <c r="BF201"/>
  <c r="T201"/>
  <c r="T200"/>
  <c r="R201"/>
  <c r="R200"/>
  <c r="P201"/>
  <c r="P200"/>
  <c r="BK201"/>
  <c r="BK200"/>
  <c r="J200"/>
  <c r="J201"/>
  <c r="BE201"/>
  <c r="J61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7"/>
  <c r="BH177"/>
  <c r="BG177"/>
  <c r="BF177"/>
  <c r="T177"/>
  <c r="T176"/>
  <c r="R177"/>
  <c r="R176"/>
  <c r="P177"/>
  <c r="P176"/>
  <c r="BK177"/>
  <c r="BK176"/>
  <c r="J176"/>
  <c r="J177"/>
  <c r="BE177"/>
  <c r="J60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8"/>
  <c r="BH168"/>
  <c r="BG168"/>
  <c r="BF168"/>
  <c r="T168"/>
  <c r="T167"/>
  <c r="R168"/>
  <c r="R167"/>
  <c r="P168"/>
  <c r="P167"/>
  <c r="BK168"/>
  <c r="BK167"/>
  <c r="J167"/>
  <c r="J168"/>
  <c r="BE168"/>
  <c r="J59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0"/>
  <c r="BH160"/>
  <c r="BG160"/>
  <c r="BF160"/>
  <c r="T160"/>
  <c r="R160"/>
  <c r="P160"/>
  <c r="BK160"/>
  <c r="J160"/>
  <c r="BE160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3"/>
  <c r="BH133"/>
  <c r="BG133"/>
  <c r="BF133"/>
  <c r="T133"/>
  <c r="R133"/>
  <c r="P133"/>
  <c r="BK133"/>
  <c r="J133"/>
  <c r="BE133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7"/>
  <c r="F34"/>
  <c i="1" r="BD53"/>
  <c i="3" r="BH97"/>
  <c r="F33"/>
  <c i="1" r="BC53"/>
  <c i="3" r="BG97"/>
  <c r="F32"/>
  <c i="1" r="BB53"/>
  <c i="3" r="BF97"/>
  <c r="J31"/>
  <c i="1" r="AW53"/>
  <c i="3" r="F31"/>
  <c i="1" r="BA53"/>
  <c i="3" r="T97"/>
  <c r="T96"/>
  <c r="T95"/>
  <c r="T94"/>
  <c r="R97"/>
  <c r="R96"/>
  <c r="R95"/>
  <c r="R94"/>
  <c r="P97"/>
  <c r="P96"/>
  <c r="P95"/>
  <c r="P94"/>
  <c i="1" r="AU53"/>
  <c i="3" r="BK97"/>
  <c r="BK96"/>
  <c r="J96"/>
  <c r="BK95"/>
  <c r="J95"/>
  <c r="BK94"/>
  <c r="J94"/>
  <c r="J56"/>
  <c r="J27"/>
  <c i="1" r="AG53"/>
  <c i="3" r="J97"/>
  <c r="BE97"/>
  <c r="J30"/>
  <c i="1" r="AV53"/>
  <c i="3" r="F30"/>
  <c i="1" r="AZ53"/>
  <c i="3" r="J58"/>
  <c r="J57"/>
  <c r="F88"/>
  <c r="E86"/>
  <c r="F49"/>
  <c r="E47"/>
  <c r="J36"/>
  <c r="J21"/>
  <c r="E21"/>
  <c r="J90"/>
  <c r="J51"/>
  <c r="J20"/>
  <c r="J18"/>
  <c r="E18"/>
  <c r="F91"/>
  <c r="F52"/>
  <c r="J17"/>
  <c r="J15"/>
  <c r="E15"/>
  <c r="F90"/>
  <c r="F51"/>
  <c r="J14"/>
  <c r="J12"/>
  <c r="J88"/>
  <c r="J49"/>
  <c r="E7"/>
  <c r="E84"/>
  <c r="E45"/>
  <c i="1" r="AY52"/>
  <c r="AX52"/>
  <c i="2" r="BI97"/>
  <c r="BH97"/>
  <c r="BG97"/>
  <c r="BF97"/>
  <c r="T97"/>
  <c r="T96"/>
  <c r="T95"/>
  <c r="R97"/>
  <c r="R96"/>
  <c r="R95"/>
  <c r="P97"/>
  <c r="P96"/>
  <c r="P95"/>
  <c r="BK97"/>
  <c r="BK96"/>
  <c r="J96"/>
  <c r="BK95"/>
  <c r="J95"/>
  <c r="J97"/>
  <c r="BE97"/>
  <c r="J60"/>
  <c r="J59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4"/>
  <c r="BH84"/>
  <c r="BG84"/>
  <c r="BF84"/>
  <c r="T84"/>
  <c r="R84"/>
  <c r="P84"/>
  <c r="BK84"/>
  <c r="J84"/>
  <c r="BE84"/>
  <c r="BI83"/>
  <c r="F34"/>
  <c i="1" r="BD52"/>
  <c i="2" r="BH83"/>
  <c r="F33"/>
  <c i="1" r="BC52"/>
  <c i="2" r="BG83"/>
  <c r="F32"/>
  <c i="1" r="BB52"/>
  <c i="2" r="BF83"/>
  <c r="J31"/>
  <c i="1" r="AW52"/>
  <c i="2" r="F31"/>
  <c i="1" r="BA52"/>
  <c i="2" r="T83"/>
  <c r="T82"/>
  <c r="T81"/>
  <c r="T80"/>
  <c r="R83"/>
  <c r="R82"/>
  <c r="R81"/>
  <c r="R80"/>
  <c r="P83"/>
  <c r="P82"/>
  <c r="P81"/>
  <c r="P80"/>
  <c i="1" r="AU52"/>
  <c i="2" r="BK83"/>
  <c r="BK82"/>
  <c r="J82"/>
  <c r="BK81"/>
  <c r="J81"/>
  <c r="BK80"/>
  <c r="J80"/>
  <c r="J56"/>
  <c r="J27"/>
  <c i="1" r="AG52"/>
  <c i="2" r="J83"/>
  <c r="BE83"/>
  <c r="J30"/>
  <c i="1" r="AV52"/>
  <c i="2" r="F30"/>
  <c i="1" r="AZ52"/>
  <c i="2" r="J58"/>
  <c r="J57"/>
  <c r="F74"/>
  <c r="E72"/>
  <c r="F49"/>
  <c r="E47"/>
  <c r="J36"/>
  <c r="J21"/>
  <c r="E21"/>
  <c r="J76"/>
  <c r="J51"/>
  <c r="J20"/>
  <c r="J18"/>
  <c r="E18"/>
  <c r="F77"/>
  <c r="F52"/>
  <c r="J17"/>
  <c r="J15"/>
  <c r="E15"/>
  <c r="F76"/>
  <c r="F51"/>
  <c r="J14"/>
  <c r="J12"/>
  <c r="J74"/>
  <c r="J49"/>
  <c r="E7"/>
  <c r="E70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<sst xmlns="http://schemas.openxmlformats.org/spreadsheetml/2006/main">
  <si>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</si>
  <si>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</si>
  <si>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</si>
  <si>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</si>
  <si>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</si>
  <si>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</si>
  <si>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</si>
  <si>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{8028814e-87eb-4e1b-ab7a-f66db243ce6b}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</si>
  <si>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</si>
  <si>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</si>
  <si>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</si>
  <si>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</si>
  <si>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</si>
  <si>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</si>
  <si>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</si>
  <si>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</si>
  <si>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P571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</si>
  <si>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</si>
  <si>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</si>
  <si>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Most Tylova M1</t>
  </si>
  <si>
    <t>KSO:</t>
  </si>
  <si>
    <t/>
  </si>
  <si>
    <t>CC-CZ:</t>
  </si>
  <si>
    <t>Místo:</t>
  </si>
  <si>
    <t xml:space="preserve"> </t>
  </si>
  <si>
    <t>Datum:</t>
  </si>
  <si>
    <t>27. 1. 2018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</si>
  <si>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</si>
  <si>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</si>
  <si>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</si>
  <si>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</si>
  <si>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</si>
  <si>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</si>
  <si>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</si>
  <si>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</si>
  <si>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</si>
  <si>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</si>
  <si>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</si>
  <si>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</si>
  <si>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</si>
  <si>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</si>
  <si>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</si>
  <si>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</si>
  <si>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</si>
  <si>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</si>
  <si>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</si>
  <si>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</si>
  <si>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</si>
  <si>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</si>
  <si>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</si>
  <si>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</si>
  <si>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</si>
  <si>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</si>
  <si>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</si>
  <si>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</si>
  <si>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</si>
  <si>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</si>
  <si>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</si>
  <si>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</si>
  <si>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</si>
  <si>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</si>
  <si>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</si>
  <si>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</si>
  <si>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</si>
  <si>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</si>
  <si>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</si>
  <si>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</si>
  <si>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</si>
  <si>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</si>
  <si>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</si>
  <si>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</si>
  <si>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</si>
  <si>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</si>
  <si>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</si>
  <si>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</si>
  <si>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Dopravně inženýrské opatření</t>
  </si>
  <si>
    <t>STA</t>
  </si>
  <si>
    <t>1</t>
  </si>
  <si>
    <t>{eb2a081d-d930-4388-9989-7cad21b71f93}</t>
  </si>
  <si>
    <t>2</t>
  </si>
  <si>
    <t>SO 201</t>
  </si>
  <si>
    <t>Most</t>
  </si>
  <si>
    <t>{3959e9a0-90e2-4bd7-b910-a371039c529c}</t>
  </si>
  <si>
    <t>SO 401</t>
  </si>
  <si>
    <t>Přeložka kabelů VO</t>
  </si>
  <si>
    <t>{41ba17be-24e3-48f9-8aa3-baea5c11b29a}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</si>
  <si>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</si>
  <si>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</si>
  <si>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</si>
  <si>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</si>
  <si>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</si>
  <si>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</si>
  <si>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</si>
  <si>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101 - Dopravně inženýrské opatření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</si>
  <si>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</si>
  <si>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</si>
  <si>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</si>
  <si>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</si>
  <si>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</si>
  <si>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</si>
  <si>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9 - Ostatní konstrukce a práce, bourání</t>
  </si>
  <si>
    <t>VRN - Vedlejší rozpočtové náklady</t>
  </si>
  <si>
    <t xml:space="preserve">    VRN4 - Inženýrská činnost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</si>
  <si>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</si>
  <si>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</si>
  <si>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</si>
  <si>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</si>
  <si>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</si>
  <si>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</si>
  <si>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</si>
  <si>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</si>
  <si>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</si>
  <si>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</si>
  <si>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</si>
  <si>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</si>
  <si>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</si>
  <si>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</si>
  <si>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</si>
  <si>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</si>
  <si>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</si>
  <si>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9</t>
  </si>
  <si>
    <t>Ostatní konstrukce a práce, bourání</t>
  </si>
  <si>
    <t>K</t>
  </si>
  <si>
    <t>913121111</t>
  </si>
  <si>
    <t>Montáž a demontáž dočasné dopravní značky kompletní základní</t>
  </si>
  <si>
    <t>kus</t>
  </si>
  <si>
    <t>CS ÚRS 2018 01</t>
  </si>
  <si>
    <t>4</t>
  </si>
  <si>
    <t>2091733113</t>
  </si>
  <si>
    <t>913121211</t>
  </si>
  <si>
    <t>Příplatek k dočasné dopravní značce kompletní základní za první a ZKD den použití</t>
  </si>
  <si>
    <t>1016834116</t>
  </si>
  <si>
    <t>VV</t>
  </si>
  <si>
    <t>8 značek po dobu 3 měsíce:</t>
  </si>
  <si>
    <t>8*30*3</t>
  </si>
  <si>
    <t>3</t>
  </si>
  <si>
    <t>913221111</t>
  </si>
  <si>
    <t>Montáž a demontáž dočasné dopravní zábrany světelné šířky 1,5 m se 3 světly</t>
  </si>
  <si>
    <t>1287027216</t>
  </si>
  <si>
    <t>913221211</t>
  </si>
  <si>
    <t>Příplatek k dočasné dopravní zábraně světelné šířky 1,5m se 3 světly za první a ZKD den použití</t>
  </si>
  <si>
    <t>1578307465</t>
  </si>
  <si>
    <t>1 zábrana po dobu 3 měsíce:</t>
  </si>
  <si>
    <t>1*30*3</t>
  </si>
  <si>
    <t>5</t>
  </si>
  <si>
    <t>913911112</t>
  </si>
  <si>
    <t>Montáž a demontáž akumulátoru dočasného dopravního značení olověného 12 V/55 Ah</t>
  </si>
  <si>
    <t>1637799299</t>
  </si>
  <si>
    <t>6</t>
  </si>
  <si>
    <t>913911121</t>
  </si>
  <si>
    <t>Montáž a demontáž dočasného zásobníku plastového na akumulátor a řídící jednotku</t>
  </si>
  <si>
    <t>-481167270</t>
  </si>
  <si>
    <t>7</t>
  </si>
  <si>
    <t>913911212</t>
  </si>
  <si>
    <t>Příplatek k dočasnému akumulátor 12V/55 Ah za první a ZKD den použití</t>
  </si>
  <si>
    <t>-207885504</t>
  </si>
  <si>
    <t>8</t>
  </si>
  <si>
    <t>913911221</t>
  </si>
  <si>
    <t>Příplatek k dočasnému plastovému zásobníku na akumulátor za první a ZKD den použití</t>
  </si>
  <si>
    <t>253083759</t>
  </si>
  <si>
    <t>VRN</t>
  </si>
  <si>
    <t>Vedlejší rozpočtové náklady</t>
  </si>
  <si>
    <t>VRN4</t>
  </si>
  <si>
    <t>Inženýrská činnost</t>
  </si>
  <si>
    <t>049002000</t>
  </si>
  <si>
    <t>Projekt DIO, projednání a zajištění stanovení</t>
  </si>
  <si>
    <t>kpl</t>
  </si>
  <si>
    <t>1024</t>
  </si>
  <si>
    <t>777761962</t>
  </si>
  <si>
    <t>SO 201 - Most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</si>
  <si>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</si>
  <si>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</si>
  <si>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</si>
  <si>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</si>
  <si>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</si>
  <si>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</si>
  <si>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</si>
  <si>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</si>
  <si>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</si>
  <si>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</si>
  <si>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</si>
  <si>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VRN1 - Průzkumné, geodetické a projektové práce</t>
  </si>
  <si>
    <t xml:space="preserve">    VRN3 - Zařízení staveniště</t>
  </si>
  <si>
    <t xml:space="preserve">    VRN9 - Ostatní náklady</t>
  </si>
  <si>
    <t>Zemní práce</t>
  </si>
  <si>
    <t>113106192</t>
  </si>
  <si>
    <t>Rozebrání vozovek ze silničních dílců se spárami zalitými cementovou maltou strojně pl do 50 m2</t>
  </si>
  <si>
    <t>m2</t>
  </si>
  <si>
    <t>1487570321</t>
  </si>
  <si>
    <t>dočasné zpevnění pod skruž:</t>
  </si>
  <si>
    <t>7,25*4,339</t>
  </si>
  <si>
    <t>113107181</t>
  </si>
  <si>
    <t>Odstranění podkladu živičného tl 50 mm strojně pl přes 50 do 200 m2</t>
  </si>
  <si>
    <t>-697871867</t>
  </si>
  <si>
    <t>176+28+9</t>
  </si>
  <si>
    <t>113107222</t>
  </si>
  <si>
    <t>Odstranění podkladu z kameniva drceného tl 200 mm strojně pl přes 200 m2</t>
  </si>
  <si>
    <t>825870728</t>
  </si>
  <si>
    <t>176+28+9+319</t>
  </si>
  <si>
    <t>113107341</t>
  </si>
  <si>
    <t>Odstranění podkladu živičného tl 50 mm strojně pl do 50 m2</t>
  </si>
  <si>
    <t>56395464</t>
  </si>
  <si>
    <t>LA tl.20 mm</t>
  </si>
  <si>
    <t>5,408*6,736</t>
  </si>
  <si>
    <t>113154123</t>
  </si>
  <si>
    <t>Frézování živičného krytu tl 50 mm pruh š 1 m pl do 500 m2 bez překážek v trase</t>
  </si>
  <si>
    <t>-1384578703</t>
  </si>
  <si>
    <t>113202111</t>
  </si>
  <si>
    <t>Vytrhání obrub krajníků obrubníků stojatých</t>
  </si>
  <si>
    <t>m</t>
  </si>
  <si>
    <t>-883092030</t>
  </si>
  <si>
    <t>8,5</t>
  </si>
  <si>
    <t>113203111</t>
  </si>
  <si>
    <t>Vytrhání obrub z dlažebních kostek</t>
  </si>
  <si>
    <t>360947915</t>
  </si>
  <si>
    <t>11,0+7,4+8,2+8,5</t>
  </si>
  <si>
    <t>115001104</t>
  </si>
  <si>
    <t>Převedení vody potrubím DN do 300</t>
  </si>
  <si>
    <t>-188257277</t>
  </si>
  <si>
    <t>25</t>
  </si>
  <si>
    <t>115101201</t>
  </si>
  <si>
    <t>Čerpání vody na dopravní výšku do 10 m průměrný přítok do 500 l/min</t>
  </si>
  <si>
    <t>hod</t>
  </si>
  <si>
    <t>-442359129</t>
  </si>
  <si>
    <t>Čerpání vody ze stavební jámy 2 x 7 dní:</t>
  </si>
  <si>
    <t>2*7*12</t>
  </si>
  <si>
    <t>10</t>
  </si>
  <si>
    <t>115101301</t>
  </si>
  <si>
    <t>Pohotovost čerpací soupravy pro dopravní výšku do 10 m přítok do 500 l/min</t>
  </si>
  <si>
    <t>den</t>
  </si>
  <si>
    <t>2080706422</t>
  </si>
  <si>
    <t>2*7</t>
  </si>
  <si>
    <t>11</t>
  </si>
  <si>
    <t>121112111</t>
  </si>
  <si>
    <t>Sejmutí ornice tl vrstvy do 150 mm ručně s vodorovným přemístěním do 50 m</t>
  </si>
  <si>
    <t>m3</t>
  </si>
  <si>
    <t>-1391870326</t>
  </si>
  <si>
    <t>85*0,15</t>
  </si>
  <si>
    <t>12</t>
  </si>
  <si>
    <t>131201101</t>
  </si>
  <si>
    <t>Hloubení jam nezapažených v hornině tř. 3 objemu do 100 m3</t>
  </si>
  <si>
    <t>864443008</t>
  </si>
  <si>
    <t>Odtěžení zeminy za rubem opěr:</t>
  </si>
  <si>
    <t>2*0,9*0,7*9,0</t>
  </si>
  <si>
    <t>Odtěžení zeminy ve dně toku:</t>
  </si>
  <si>
    <t>0,35*4*20</t>
  </si>
  <si>
    <t>Součet</t>
  </si>
  <si>
    <t>13</t>
  </si>
  <si>
    <t>131201109</t>
  </si>
  <si>
    <t>Příplatek za lepivost u hloubení jam nezapažených v hornině tř. 3</t>
  </si>
  <si>
    <t>-1135155706</t>
  </si>
  <si>
    <t>14</t>
  </si>
  <si>
    <t>131201191</t>
  </si>
  <si>
    <t>Příplatek za hloubení jam v tekoucí vodě při LTM v hornině tř. 3</t>
  </si>
  <si>
    <t>634363130</t>
  </si>
  <si>
    <t>132201201</t>
  </si>
  <si>
    <t>Hloubení rýh š do 2000 mm v hornině tř. 3 objemu do 100 m3</t>
  </si>
  <si>
    <t>-349675632</t>
  </si>
  <si>
    <t>Výkopy pro uliční vpusti, šachty a potrubí hl. 1,0 m</t>
  </si>
  <si>
    <t>(6+2)*1,2*1+38,82*1,2*1</t>
  </si>
  <si>
    <t>16</t>
  </si>
  <si>
    <t>132201209</t>
  </si>
  <si>
    <t>Příplatek za lepivost k hloubení rýh š do 2000 mm v hornině tř. 3</t>
  </si>
  <si>
    <t>-1290157831</t>
  </si>
  <si>
    <t>17</t>
  </si>
  <si>
    <t>153191121</t>
  </si>
  <si>
    <t>Zřízení těsnění hradicích stěn ze zhutněné sypaniny</t>
  </si>
  <si>
    <t>865715599</t>
  </si>
  <si>
    <t xml:space="preserve">Sypaná hráz na převedení vody  z materiálu vytěženého ze stavebních jam:</t>
  </si>
  <si>
    <t>4*1</t>
  </si>
  <si>
    <t>18</t>
  </si>
  <si>
    <t>153191131</t>
  </si>
  <si>
    <t>Odstranění těsnění hradicích stěn ze zhutněné sypaniny</t>
  </si>
  <si>
    <t>-1504706257</t>
  </si>
  <si>
    <t>19</t>
  </si>
  <si>
    <t>162701105</t>
  </si>
  <si>
    <t>Vodorovné přemístění do 10000 m výkopku/sypaniny z horniny tř. 1 až 4</t>
  </si>
  <si>
    <t>-131291180</t>
  </si>
  <si>
    <t>39,34+56,184</t>
  </si>
  <si>
    <t>20</t>
  </si>
  <si>
    <t>162701109</t>
  </si>
  <si>
    <t>Příplatek k vodorovnému přemístění výkopku/sypaniny z horniny tř. 1 až 4 ZKD 1000 m přes 10000 m</t>
  </si>
  <si>
    <t>-1650105388</t>
  </si>
  <si>
    <t>95,524*10</t>
  </si>
  <si>
    <t>171201211</t>
  </si>
  <si>
    <t>Poplatek za uložení stavebního odpadu - zeminy a kameniva na skládce</t>
  </si>
  <si>
    <t>t</t>
  </si>
  <si>
    <t>472901619</t>
  </si>
  <si>
    <t>95,524*1,8</t>
  </si>
  <si>
    <t>22</t>
  </si>
  <si>
    <t>174101101</t>
  </si>
  <si>
    <t>Zásyp jam, šachet rýh nebo kolem objektů sypaninou se zhutněním</t>
  </si>
  <si>
    <t>553174618</t>
  </si>
  <si>
    <t xml:space="preserve">Zásyp vpustí, šachet a potrubí </t>
  </si>
  <si>
    <t>(6+2)*1*0,85+38,82*1,2*0,85</t>
  </si>
  <si>
    <t>23</t>
  </si>
  <si>
    <t>M</t>
  </si>
  <si>
    <t>58344171</t>
  </si>
  <si>
    <t>štěrkodrť frakce 0-32</t>
  </si>
  <si>
    <t>-780643137</t>
  </si>
  <si>
    <t>46,396*2</t>
  </si>
  <si>
    <t>24</t>
  </si>
  <si>
    <t>174201101</t>
  </si>
  <si>
    <t>Zásyp jam, šachet rýh nebo kolem objektů sypaninou bez zhutnění</t>
  </si>
  <si>
    <t>1151615377</t>
  </si>
  <si>
    <t xml:space="preserve">Zásyp jímky </t>
  </si>
  <si>
    <t>6*3*2</t>
  </si>
  <si>
    <t>754783848</t>
  </si>
  <si>
    <t>36*1,8</t>
  </si>
  <si>
    <t>26</t>
  </si>
  <si>
    <t>181151333</t>
  </si>
  <si>
    <t>Plošná úprava terénu přes 500 m2 zemina tř 1 až 4 nerovnosti do 200 mm ve svahu do 1:1</t>
  </si>
  <si>
    <t>-1417749663</t>
  </si>
  <si>
    <t>Úprava terénu po bourání, úprava výkopů:</t>
  </si>
  <si>
    <t>532</t>
  </si>
  <si>
    <t>27</t>
  </si>
  <si>
    <t>181411123</t>
  </si>
  <si>
    <t>Založení lučního trávníku výsevem plochy do 1000 m2 ve svahu do 1:1</t>
  </si>
  <si>
    <t>-1605994949</t>
  </si>
  <si>
    <t>Osetí kuželů:</t>
  </si>
  <si>
    <t>85</t>
  </si>
  <si>
    <t>28</t>
  </si>
  <si>
    <t>00572100</t>
  </si>
  <si>
    <t>osivo jetelotráva intenzivní víceletá</t>
  </si>
  <si>
    <t>kg</t>
  </si>
  <si>
    <t>1986381059</t>
  </si>
  <si>
    <t>85*0,015 'Přepočtené koeficientem množství</t>
  </si>
  <si>
    <t>29</t>
  </si>
  <si>
    <t>182301122</t>
  </si>
  <si>
    <t>Rozprostření ornice pl do 500 m2 ve svahu přes 1:5 tl vrstvy do 150 mm</t>
  </si>
  <si>
    <t>299598500</t>
  </si>
  <si>
    <t>Zakládání</t>
  </si>
  <si>
    <t>30</t>
  </si>
  <si>
    <t>212312111</t>
  </si>
  <si>
    <t>Lože pro trativody z betonu prostého</t>
  </si>
  <si>
    <t>860552905</t>
  </si>
  <si>
    <t>Podkladní beton drenáže C12/15-X0 tl. 150 mm:</t>
  </si>
  <si>
    <t>0,58*1,5*(8,4+8,6)</t>
  </si>
  <si>
    <t>31</t>
  </si>
  <si>
    <t>212795111.1</t>
  </si>
  <si>
    <t>Příčné odvodnění mostní opěry z plastových trub DN 200, včetně obalení geotextilií</t>
  </si>
  <si>
    <t>1865014656</t>
  </si>
  <si>
    <t>21,448+16,812+11,476</t>
  </si>
  <si>
    <t>32</t>
  </si>
  <si>
    <t>223111116</t>
  </si>
  <si>
    <t>Rychlostní diamant vrtání jádrové D do 56 mm úklon do 45° hl do 25 m hor. V a VI</t>
  </si>
  <si>
    <t>-1797797444</t>
  </si>
  <si>
    <t>Vývrty pro osazení kotev říms, vývrt ø 30 mm do hloubky 250 mm:</t>
  </si>
  <si>
    <t>(7+7)*0,25</t>
  </si>
  <si>
    <t>Svislé a kompletní konstrukce</t>
  </si>
  <si>
    <t>33</t>
  </si>
  <si>
    <t>317171126</t>
  </si>
  <si>
    <t>Kotvení monolitického betonu římsy do mostovky kotvou do vývrtu</t>
  </si>
  <si>
    <t>355808336</t>
  </si>
  <si>
    <t>7+7</t>
  </si>
  <si>
    <t>34</t>
  </si>
  <si>
    <t>54879202</t>
  </si>
  <si>
    <t xml:space="preserve">kotva do vývrtu pro kotvení mostní  římsy</t>
  </si>
  <si>
    <t>119280854</t>
  </si>
  <si>
    <t>35</t>
  </si>
  <si>
    <t>317321118</t>
  </si>
  <si>
    <t>Mostní římsy ze ŽB C 30/37</t>
  </si>
  <si>
    <t>-24200794</t>
  </si>
  <si>
    <t>Beton monolitických říms, beton C30/37-XC4/XD3/XF4-nasák. 20 mm:</t>
  </si>
  <si>
    <t>6,726*(1,8*0,19+0,55*0,19+0,3*0,34+0,3*0,32)</t>
  </si>
  <si>
    <t>36</t>
  </si>
  <si>
    <t>317353121</t>
  </si>
  <si>
    <t>Bednění mostních říms všech tvarů - zřízení</t>
  </si>
  <si>
    <t>-1162909282</t>
  </si>
  <si>
    <t>6,726*2*(0,35+0,53+0,2)+2*0,2*(1,8+0,55)+4*0,333</t>
  </si>
  <si>
    <t>37</t>
  </si>
  <si>
    <t>317353221</t>
  </si>
  <si>
    <t>Bednění mostních říms všech tvarů - odstranění</t>
  </si>
  <si>
    <t>1064948419</t>
  </si>
  <si>
    <t>38</t>
  </si>
  <si>
    <t>317361116</t>
  </si>
  <si>
    <t>Výztuž mostních říms z betonářské oceli 10 505</t>
  </si>
  <si>
    <t>-1633994271</t>
  </si>
  <si>
    <t>4,335*0,2</t>
  </si>
  <si>
    <t>39</t>
  </si>
  <si>
    <t>334323118</t>
  </si>
  <si>
    <t>Mostní opěry a úložné prahy ze ŽB C 30/37</t>
  </si>
  <si>
    <t>1020791063</t>
  </si>
  <si>
    <t>C 30/37-XC4/XD1/XF2</t>
  </si>
  <si>
    <t>7,913*0,55*(0,37+0,21)</t>
  </si>
  <si>
    <t>40</t>
  </si>
  <si>
    <t>334351112</t>
  </si>
  <si>
    <t>Bednění systémové mostních opěr a úložných prahů z překližek pro ŽB - zřízení</t>
  </si>
  <si>
    <t>264410859</t>
  </si>
  <si>
    <t>2*(7,913+0,55)*(0,37+0,21)</t>
  </si>
  <si>
    <t>41</t>
  </si>
  <si>
    <t>334351211</t>
  </si>
  <si>
    <t>Bednění systémové mostních opěr a úložných prahů z překližek - odstranění</t>
  </si>
  <si>
    <t>2006933260</t>
  </si>
  <si>
    <t>42</t>
  </si>
  <si>
    <t>334361266</t>
  </si>
  <si>
    <t>Výztuž úložných prahů ložisek z betonářské oceli 10 505</t>
  </si>
  <si>
    <t>1023435402</t>
  </si>
  <si>
    <t>2,524*0,2</t>
  </si>
  <si>
    <t>43</t>
  </si>
  <si>
    <t>3481711R1</t>
  </si>
  <si>
    <t xml:space="preserve">Osazení mostního ocelového zábradlí kotveného do betonu říms </t>
  </si>
  <si>
    <t>-212260306</t>
  </si>
  <si>
    <t>2*6+4,1+2,6</t>
  </si>
  <si>
    <t>44</t>
  </si>
  <si>
    <t>55391213R1</t>
  </si>
  <si>
    <t>Dodávka mostního zábradlí se svislou výplní vč. kotvení a PKO</t>
  </si>
  <si>
    <t>1430697431</t>
  </si>
  <si>
    <t>45</t>
  </si>
  <si>
    <t>55391213R2</t>
  </si>
  <si>
    <t>Dodávka mostního zábradlí s vodorovnou výplní vč. kotvení a PKO</t>
  </si>
  <si>
    <t>-1623957858</t>
  </si>
  <si>
    <t>Vodorovné konstrukce</t>
  </si>
  <si>
    <t>46</t>
  </si>
  <si>
    <t>421321108</t>
  </si>
  <si>
    <t>Mostní nosné konstrukce deskové přechodové ze ŽB C 30/37</t>
  </si>
  <si>
    <t>426120069</t>
  </si>
  <si>
    <t>Beton NK C30/37-XC4/XD1/XF2:</t>
  </si>
  <si>
    <t>0,28*7,25*(4,339+1,2)+0,55*7,9*(0,7+0,5)</t>
  </si>
  <si>
    <t>47</t>
  </si>
  <si>
    <t>421361226</t>
  </si>
  <si>
    <t>Výztuž ŽB deskového mostu z betonářské oceli 10 505</t>
  </si>
  <si>
    <t>-468716188</t>
  </si>
  <si>
    <t>16,458*0,2</t>
  </si>
  <si>
    <t>48</t>
  </si>
  <si>
    <t>421955112</t>
  </si>
  <si>
    <t>Bednění z překližek na mostní skruži - zřízení</t>
  </si>
  <si>
    <t>-1750547243</t>
  </si>
  <si>
    <t>(7,25+0,25*2)*4,339</t>
  </si>
  <si>
    <t>49</t>
  </si>
  <si>
    <t>421955212</t>
  </si>
  <si>
    <t>Bednění z překližek na mostní skruži - odstranění</t>
  </si>
  <si>
    <t>1602612684</t>
  </si>
  <si>
    <t>50</t>
  </si>
  <si>
    <t>423353111</t>
  </si>
  <si>
    <t>Bednění čel koncových rovných - zřízení</t>
  </si>
  <si>
    <t>1463419904</t>
  </si>
  <si>
    <t>(2*1,2+7,9)*(0,7+0,5)</t>
  </si>
  <si>
    <t>51</t>
  </si>
  <si>
    <t>423353211</t>
  </si>
  <si>
    <t>Bednění čel koncových rovných - odstranění</t>
  </si>
  <si>
    <t>-1905042970</t>
  </si>
  <si>
    <t>52</t>
  </si>
  <si>
    <t>451477121</t>
  </si>
  <si>
    <t>Podkladní vrstva plastbetonová drenážní první vrstva tl 20 mm</t>
  </si>
  <si>
    <t>1224912953</t>
  </si>
  <si>
    <t>2*6,726*0,15</t>
  </si>
  <si>
    <t>53</t>
  </si>
  <si>
    <t>451477122</t>
  </si>
  <si>
    <t>Podkladní vrstva plastbetonová drenážní každá další vrstva tl 20 mm</t>
  </si>
  <si>
    <t>445163119</t>
  </si>
  <si>
    <t>54</t>
  </si>
  <si>
    <t>452311131</t>
  </si>
  <si>
    <t>Podkladní desky z betonu prostého tř. C 12/15 otevřený výkop</t>
  </si>
  <si>
    <t>-1160893621</t>
  </si>
  <si>
    <t>Podkladní beton vpustí, šachet a potrubí C12/15-X0 tl. 150 mm</t>
  </si>
  <si>
    <t>(6+2)*1,2*0,15+38,82*1,2*0,15</t>
  </si>
  <si>
    <t>55</t>
  </si>
  <si>
    <t>458311131</t>
  </si>
  <si>
    <t>Filtrační vrstvy za opěrou z betonu drenážního hutněného po vrstvách</t>
  </si>
  <si>
    <t>-528937598</t>
  </si>
  <si>
    <t>Zasypání rubu opěr mezerovitým betonem MCB:</t>
  </si>
  <si>
    <t>2*0,9*0,7*7,9</t>
  </si>
  <si>
    <t>56</t>
  </si>
  <si>
    <t>461310213</t>
  </si>
  <si>
    <t>Patka z betonu se zvýšenými nároky na prostředí C 30/37</t>
  </si>
  <si>
    <t>1042604252</t>
  </si>
  <si>
    <t>Betonový práh, beton C30/37 XF3</t>
  </si>
  <si>
    <t>0,5*1*(4+5)</t>
  </si>
  <si>
    <t>57</t>
  </si>
  <si>
    <t>462511111</t>
  </si>
  <si>
    <t>Zához prostoru z lomového kamene</t>
  </si>
  <si>
    <t>1864101340</t>
  </si>
  <si>
    <t>58</t>
  </si>
  <si>
    <t>465513157</t>
  </si>
  <si>
    <t>Dlažba svahu u opěr z upraveného lomového žulového kamene tl 200 mm do lože C 25/30 pl přes 10 m2</t>
  </si>
  <si>
    <t>1233001516</t>
  </si>
  <si>
    <t xml:space="preserve"> zpevnění břehu a dna toku:</t>
  </si>
  <si>
    <t>75,77</t>
  </si>
  <si>
    <t>Komunikace pozemní</t>
  </si>
  <si>
    <t>59</t>
  </si>
  <si>
    <t>564851111</t>
  </si>
  <si>
    <t>Podklad ze štěrkodrtě ŠD tl 150 mm</t>
  </si>
  <si>
    <t>133986928</t>
  </si>
  <si>
    <t>Podkladní vrstvy komunikace na předmostí - 2 vrstvy:</t>
  </si>
  <si>
    <t>(176+28+9+319)*2</t>
  </si>
  <si>
    <t>Chodník:</t>
  </si>
  <si>
    <t>12,375+2,88+(1,78*3,45)+(0,4*3,1)</t>
  </si>
  <si>
    <t>60</t>
  </si>
  <si>
    <t>565135111</t>
  </si>
  <si>
    <t>Asfaltový beton vrstva podkladní ACP 16 (obalované kamenivo OKS) tl 50 mm š do 3 m</t>
  </si>
  <si>
    <t>331145592</t>
  </si>
  <si>
    <t>Podkladní vrstvy komunikace na předmostí - ACP 16+</t>
  </si>
  <si>
    <t>61</t>
  </si>
  <si>
    <t>573191111</t>
  </si>
  <si>
    <t>Postřik infiltrační kationaktivní emulzí v množství 1 kg/m2</t>
  </si>
  <si>
    <t>-963549851</t>
  </si>
  <si>
    <t>62</t>
  </si>
  <si>
    <t>573231107</t>
  </si>
  <si>
    <t>Postřik živičný spojovací ze silniční emulze v množství 0,40 kg/m2</t>
  </si>
  <si>
    <t>-154917824</t>
  </si>
  <si>
    <t>předpolí:</t>
  </si>
  <si>
    <t>most:</t>
  </si>
  <si>
    <t>5,5*6,726</t>
  </si>
  <si>
    <t>63</t>
  </si>
  <si>
    <t>573231108</t>
  </si>
  <si>
    <t>Postřik živičný spojovací ze silniční emulze v množství 0,50 kg/m2</t>
  </si>
  <si>
    <t>-811068459</t>
  </si>
  <si>
    <t>64</t>
  </si>
  <si>
    <t>577134111</t>
  </si>
  <si>
    <t>Asfaltový beton vrstva obrusná ACO 11 (ABS) tř. I tl 40 mm š do 3 m z nemodifikovaného asfaltu</t>
  </si>
  <si>
    <t>1600671323</t>
  </si>
  <si>
    <t>65</t>
  </si>
  <si>
    <t>578133112</t>
  </si>
  <si>
    <t>Litý asfalt MA 11 (LAS) tl 35 mm š do 3 m z nemodifikovaného asfaltu</t>
  </si>
  <si>
    <t>-77494952</t>
  </si>
  <si>
    <t>Ochranná vrstva izolace na mostě, litý asfalt MA11 IV</t>
  </si>
  <si>
    <t>66</t>
  </si>
  <si>
    <t>578901111</t>
  </si>
  <si>
    <t>Zdrsňovací posyp litého asfaltu v množství 4 kg/m2</t>
  </si>
  <si>
    <t>1572985602</t>
  </si>
  <si>
    <t xml:space="preserve">předobalená drť fr. 4/8 - 2÷4 kg/m² </t>
  </si>
  <si>
    <t>67</t>
  </si>
  <si>
    <t>584121111</t>
  </si>
  <si>
    <t>Osazení silničních dílců z ŽB do lože z kameniva těženého tl 40 mm</t>
  </si>
  <si>
    <t>-309454458</t>
  </si>
  <si>
    <t>68</t>
  </si>
  <si>
    <t>59381006</t>
  </si>
  <si>
    <t>panel silniční 300x100x21,5 cm (obratovost 50%)</t>
  </si>
  <si>
    <t>-1178953615</t>
  </si>
  <si>
    <t>7,25*4,339/3=10,486</t>
  </si>
  <si>
    <t>69</t>
  </si>
  <si>
    <t>596211110</t>
  </si>
  <si>
    <t>Kladení zámkové dlažby komunikací pro pěší tl 60 mm skupiny A pl do 50 m2</t>
  </si>
  <si>
    <t>1301165085</t>
  </si>
  <si>
    <t>chodník:</t>
  </si>
  <si>
    <t>70</t>
  </si>
  <si>
    <t>59245212</t>
  </si>
  <si>
    <t>dlažba zámková profilová základní 19,6x16,1x6 cm přírodní</t>
  </si>
  <si>
    <t>-1877917986</t>
  </si>
  <si>
    <t>12,375+(1,78*3,45)</t>
  </si>
  <si>
    <t>18,516*1,05 'Přepočtené koeficientem množství</t>
  </si>
  <si>
    <t>71</t>
  </si>
  <si>
    <t>59245019</t>
  </si>
  <si>
    <t>dlažba skladebná betonová slepecká 20x10x6 cm přírodní</t>
  </si>
  <si>
    <t>993225761</t>
  </si>
  <si>
    <t>2*0,4*3,6+(0,4*3,1)</t>
  </si>
  <si>
    <t>4,12*1,05 'Přepočtené koeficientem množství</t>
  </si>
  <si>
    <t>72</t>
  </si>
  <si>
    <t>596412213</t>
  </si>
  <si>
    <t>Kladení dlažby z vegetačních tvárnic pozemních komunikací tl 80 mm přes 300 m2</t>
  </si>
  <si>
    <t>-1776246727</t>
  </si>
  <si>
    <t>Silnice před koupalištěm:</t>
  </si>
  <si>
    <t>drenážní zámková dlažba</t>
  </si>
  <si>
    <t>319</t>
  </si>
  <si>
    <t>73</t>
  </si>
  <si>
    <t>592460R6</t>
  </si>
  <si>
    <t xml:space="preserve"> drenážní zámková dlažba šedá tl. 80 mm</t>
  </si>
  <si>
    <t>1853915767</t>
  </si>
  <si>
    <t>319*1,05 'Přepočtené koeficientem množství</t>
  </si>
  <si>
    <t>Úpravy povrchů, podlahy a osazování výplní</t>
  </si>
  <si>
    <t>74</t>
  </si>
  <si>
    <t>6286121R1</t>
  </si>
  <si>
    <t>Nátěr mostních říms penetrační</t>
  </si>
  <si>
    <t>438347782</t>
  </si>
  <si>
    <t>Penetrační nátěr na římse pro přilnavost vozovkových vrstev</t>
  </si>
  <si>
    <t>0,05*2*6,726</t>
  </si>
  <si>
    <t>Penetrační nátěr na římse pro přilnavost zálivky</t>
  </si>
  <si>
    <t>Trubní vedení</t>
  </si>
  <si>
    <t>75</t>
  </si>
  <si>
    <t>871355251</t>
  </si>
  <si>
    <t>Kanalizační potrubí z tvrdého PVC vícevrstvé tuhost třídy SN16 DN 200 včetně dodávky potrubí a tvarovek, vč. vyústění</t>
  </si>
  <si>
    <t>-825694155</t>
  </si>
  <si>
    <t>Plastové potrubí pro dešťové vpusti DN 200</t>
  </si>
  <si>
    <t>11,49+2,268+11,4+2,366+0,646+7,123+2,44+0,801+0,286</t>
  </si>
  <si>
    <t>76</t>
  </si>
  <si>
    <t>8944111R1</t>
  </si>
  <si>
    <t>Zřízení šachet kanalizačních z betonových dílců na potrubí DN do 200 včetně dodávky dílců a poklopu</t>
  </si>
  <si>
    <t>1625593685</t>
  </si>
  <si>
    <t>Nové kanalizační šachty DN 400 s bet. poklopy, hl. 1,000 m</t>
  </si>
  <si>
    <t>77</t>
  </si>
  <si>
    <t>8959412R01</t>
  </si>
  <si>
    <t>Zřízení vpusti kanalizační uliční z betonových dílců včetně dodávky dílců a plastové mříže</t>
  </si>
  <si>
    <t>-495695149</t>
  </si>
  <si>
    <t>Nové uliční vpusti DN 450 s plastovou mříží 500x500 mm D400, min. hl. 1,000 m</t>
  </si>
  <si>
    <t>78</t>
  </si>
  <si>
    <t>8996231R1</t>
  </si>
  <si>
    <t>Zalití potrubí betonovou směsí C 12/15 X0 F5</t>
  </si>
  <si>
    <t>1230441442</t>
  </si>
  <si>
    <t>3,14*0,6*0,6/4*(4+25)</t>
  </si>
  <si>
    <t>79</t>
  </si>
  <si>
    <t>914111111</t>
  </si>
  <si>
    <t>Montáž svislé dopravní značky do velikosti 1 m2 objímkami na sloupek nebo konzolu</t>
  </si>
  <si>
    <t>1861984400</t>
  </si>
  <si>
    <t>Dopravní značky B13 a E13</t>
  </si>
  <si>
    <t>80</t>
  </si>
  <si>
    <t>40444101</t>
  </si>
  <si>
    <t xml:space="preserve">značka dopravní svislá </t>
  </si>
  <si>
    <t>-1871322859</t>
  </si>
  <si>
    <t>81</t>
  </si>
  <si>
    <t>40445256</t>
  </si>
  <si>
    <t>svorka upínací na sloupek dopravní značky D 60mm</t>
  </si>
  <si>
    <t>-751790933</t>
  </si>
  <si>
    <t>82</t>
  </si>
  <si>
    <t>914112111</t>
  </si>
  <si>
    <t>Tabulka s označením evidenčního čísla mostu</t>
  </si>
  <si>
    <t>740636338</t>
  </si>
  <si>
    <t>83</t>
  </si>
  <si>
    <t>914511112</t>
  </si>
  <si>
    <t>Montáž sloupku dopravních značek délky do 3,5 m s betonovým základem a patkou</t>
  </si>
  <si>
    <t>-979122692</t>
  </si>
  <si>
    <t>84</t>
  </si>
  <si>
    <t>40445225</t>
  </si>
  <si>
    <t>sloupek Zn pro dopravní značku D 60mm v 350mm</t>
  </si>
  <si>
    <t>-1619672226</t>
  </si>
  <si>
    <t>40445240</t>
  </si>
  <si>
    <t>patka hliníková pro sloupek D 60 mm</t>
  </si>
  <si>
    <t>1974661402</t>
  </si>
  <si>
    <t>86</t>
  </si>
  <si>
    <t>40445253</t>
  </si>
  <si>
    <t>víčko plastové na sloupek D 60mm</t>
  </si>
  <si>
    <t>-1615561973</t>
  </si>
  <si>
    <t>87</t>
  </si>
  <si>
    <t>916131213</t>
  </si>
  <si>
    <t>Osazení silničního obrubníku betonového stojatého s boční opěrou do lože z betonu prostého</t>
  </si>
  <si>
    <t>732011623</t>
  </si>
  <si>
    <t>8,226+14,37+9,349+18,943+20,973+31,112+5,5</t>
  </si>
  <si>
    <t>88</t>
  </si>
  <si>
    <t>59217023</t>
  </si>
  <si>
    <t>obrubník betonový chodníkový 100x15x25cm</t>
  </si>
  <si>
    <t>-791156268</t>
  </si>
  <si>
    <t>108,473*1,05 'Přepočtené koeficientem množství</t>
  </si>
  <si>
    <t>89</t>
  </si>
  <si>
    <t>916231213</t>
  </si>
  <si>
    <t>Osazení chodníkového obrubníku betonového stojatého s boční opěrou do lože z betonu prostého</t>
  </si>
  <si>
    <t>-301040486</t>
  </si>
  <si>
    <t>18,448+3,5+4,02+18,489+2,344+3,309+4,249+1,5+4,906+2,24+1,109+2,357+2,205+3,5+1,841</t>
  </si>
  <si>
    <t>90</t>
  </si>
  <si>
    <t>59217017</t>
  </si>
  <si>
    <t>obrubník betonový chodníkový 100x10x25 cm</t>
  </si>
  <si>
    <t>2092379940</t>
  </si>
  <si>
    <t>74,017*1,05 'Přepočtené koeficientem množství</t>
  </si>
  <si>
    <t>91</t>
  </si>
  <si>
    <t>916991121</t>
  </si>
  <si>
    <t>Lože pod obrubníky, krajníky nebo obruby z dlažebních kostek z betonu prostého</t>
  </si>
  <si>
    <t>883444951</t>
  </si>
  <si>
    <t>(108,473+74,017)*0,3*0,15</t>
  </si>
  <si>
    <t>92</t>
  </si>
  <si>
    <t>919112233</t>
  </si>
  <si>
    <t>Řezání spár pro vytvoření komůrky š 20 mm hl 40 mm pro těsnící zálivku v živičném krytu</t>
  </si>
  <si>
    <t>806549245</t>
  </si>
  <si>
    <t>6,245+6,005+4,12+3,791+5,599</t>
  </si>
  <si>
    <t>93</t>
  </si>
  <si>
    <t>919121132</t>
  </si>
  <si>
    <t>Těsnění spár zálivkou za studena pro komůrky š 20 mm hl 40 mm s těsnicím profilem</t>
  </si>
  <si>
    <t>-586581247</t>
  </si>
  <si>
    <t>94</t>
  </si>
  <si>
    <t>919726123</t>
  </si>
  <si>
    <t>Geotextilie pro ochranu, separaci a filtraci netkaná měrná hmotnost do 500 g/m2</t>
  </si>
  <si>
    <t>-1975092485</t>
  </si>
  <si>
    <t>Geotextílie pod drenážní profil, tl. 5 mm:</t>
  </si>
  <si>
    <t>2*0,3*6,726</t>
  </si>
  <si>
    <t>95</t>
  </si>
  <si>
    <t>931992111</t>
  </si>
  <si>
    <t>Výplň dilatačních spár z pěnového polystyrénu tl 20 mm</t>
  </si>
  <si>
    <t>1064497280</t>
  </si>
  <si>
    <t>Vyplnění dilatačních spár pružnou vložkou, pěnový polystyrén tl. 20 mm:</t>
  </si>
  <si>
    <t>(0,4+0,2)*7,9</t>
  </si>
  <si>
    <t>96</t>
  </si>
  <si>
    <t>931994132</t>
  </si>
  <si>
    <t>Těsnění dilatační spáry betonové konstrukce silikonovým tmelem do pl 4,0 cm2</t>
  </si>
  <si>
    <t>-298078454</t>
  </si>
  <si>
    <t>Ošetření líce pracovních a dilatačních spár, penetrační nátěr+pružný silikonový tmel:</t>
  </si>
  <si>
    <t>4*1,2+2*(0,4+0,2)</t>
  </si>
  <si>
    <t>97</t>
  </si>
  <si>
    <t>9319941R2</t>
  </si>
  <si>
    <t>Těsnění dilatační spáry betonové konstrukce polyuretanovým tmelem přes pl 4,0 cm2</t>
  </si>
  <si>
    <t>1901988996</t>
  </si>
  <si>
    <t>Pružný tmel, případně zálivka s předtěsněním, 20x40 mm, na styku římsa x vozovka</t>
  </si>
  <si>
    <t>2*6,726</t>
  </si>
  <si>
    <t>98</t>
  </si>
  <si>
    <t>931998112</t>
  </si>
  <si>
    <t>Těsnění prostupů trubky odvodnění DN 50 izolací mostovky bitumenovým tmelem</t>
  </si>
  <si>
    <t>-1464876080</t>
  </si>
  <si>
    <t>99</t>
  </si>
  <si>
    <t>936941121</t>
  </si>
  <si>
    <t>Osazení nerezového odvodňovače mostovky do plastbetonu</t>
  </si>
  <si>
    <t>-65858083</t>
  </si>
  <si>
    <t>100</t>
  </si>
  <si>
    <t>552613R1</t>
  </si>
  <si>
    <t xml:space="preserve">Odvodňovač  izolace mostovky DN 50 - dodávka</t>
  </si>
  <si>
    <t>-1001946309</t>
  </si>
  <si>
    <t>101</t>
  </si>
  <si>
    <t>936941131</t>
  </si>
  <si>
    <t>Chránička odvodňovače D 63 mm</t>
  </si>
  <si>
    <t>-1371242815</t>
  </si>
  <si>
    <t>2*0,3</t>
  </si>
  <si>
    <t>102</t>
  </si>
  <si>
    <t>9369422R1</t>
  </si>
  <si>
    <t>D+M tabulky s letopočtem opravy mostu a názvem zhotovitele stavby</t>
  </si>
  <si>
    <t>-1922017546</t>
  </si>
  <si>
    <t>103</t>
  </si>
  <si>
    <t>938111111</t>
  </si>
  <si>
    <t>Čištění zdiva opěr, pilířů, křídel od mechu a jiné vegetace</t>
  </si>
  <si>
    <t>-1105588529</t>
  </si>
  <si>
    <t>kamenné zdivo:</t>
  </si>
  <si>
    <t>2*1,32*7,913+1,1*1,32</t>
  </si>
  <si>
    <t>104</t>
  </si>
  <si>
    <t>946231111</t>
  </si>
  <si>
    <t>Montáž zavěšeného lešení pod bednění mostních říms s vyložením do 0,9 m</t>
  </si>
  <si>
    <t>-901543354</t>
  </si>
  <si>
    <t>6,726+6,726</t>
  </si>
  <si>
    <t>105</t>
  </si>
  <si>
    <t>946231121</t>
  </si>
  <si>
    <t>Demontáž zavěšeného lešení podpěrného pod bednění mostní římsy</t>
  </si>
  <si>
    <t>260969974</t>
  </si>
  <si>
    <t>106</t>
  </si>
  <si>
    <t>948411111</t>
  </si>
  <si>
    <t>Zřízení podpěrné skruže dočasné kovové z věží výšky do 10 m</t>
  </si>
  <si>
    <t>1141566965</t>
  </si>
  <si>
    <t>7,25*4,34*1,73</t>
  </si>
  <si>
    <t>107</t>
  </si>
  <si>
    <t>948411211</t>
  </si>
  <si>
    <t>Odstranění podpěrné skruže dočasné kovové z věží výšky do 10 m</t>
  </si>
  <si>
    <t>-872429010</t>
  </si>
  <si>
    <t>108</t>
  </si>
  <si>
    <t>948411911</t>
  </si>
  <si>
    <t>Měsíční nájemné podpěrné skruže dočasné kovové z věží výšky do 10 m</t>
  </si>
  <si>
    <t>224235292</t>
  </si>
  <si>
    <t>7,25*4,34*1,73*2,5</t>
  </si>
  <si>
    <t>109</t>
  </si>
  <si>
    <t>963051111</t>
  </si>
  <si>
    <t>Bourání mostní nosné konstrukce z ŽB</t>
  </si>
  <si>
    <t>-788609383</t>
  </si>
  <si>
    <t xml:space="preserve">římsy: </t>
  </si>
  <si>
    <t>0,23*1,064*6,735+0,27*1,04*6,726</t>
  </si>
  <si>
    <t xml:space="preserve">deska: </t>
  </si>
  <si>
    <t>0,417*7,138*6,736</t>
  </si>
  <si>
    <t xml:space="preserve">jímka: </t>
  </si>
  <si>
    <t>0,5*2,0*2*(6,0+3,0)+0,5*6,0*3,0</t>
  </si>
  <si>
    <t>110</t>
  </si>
  <si>
    <t>963071112</t>
  </si>
  <si>
    <t>Demontáž ocelových prvků mostů šroubovaných nebo svařovaných přes 100 kg</t>
  </si>
  <si>
    <t>1686734838</t>
  </si>
  <si>
    <t>Odstranění ocelového stavidla, uložit na skládku města vč. odvozu zajistí zhotovitel:</t>
  </si>
  <si>
    <t>5*130</t>
  </si>
  <si>
    <t>111</t>
  </si>
  <si>
    <t>966008212</t>
  </si>
  <si>
    <t>Bourání odvodňovacího žlabu z betonových příkopových tvárnic š do 800 mm</t>
  </si>
  <si>
    <t>-1717956637</t>
  </si>
  <si>
    <t>7,4</t>
  </si>
  <si>
    <t>112</t>
  </si>
  <si>
    <t>966075141</t>
  </si>
  <si>
    <t>Odstranění kovového zábradlí vcelku</t>
  </si>
  <si>
    <t>-1437216547</t>
  </si>
  <si>
    <t>2*5</t>
  </si>
  <si>
    <t>113</t>
  </si>
  <si>
    <t>9851131R1</t>
  </si>
  <si>
    <t>Povrchová striáž říms</t>
  </si>
  <si>
    <t>415402781</t>
  </si>
  <si>
    <t>6,726*(1,8+0,55)</t>
  </si>
  <si>
    <t>114</t>
  </si>
  <si>
    <t>985142211</t>
  </si>
  <si>
    <t>Vysekání spojovací hmoty ze spár zdiva hl přes 40 mm dl do 6 m/m2</t>
  </si>
  <si>
    <t>658436574</t>
  </si>
  <si>
    <t>115</t>
  </si>
  <si>
    <t>985232111</t>
  </si>
  <si>
    <t>Hloubkové spárování zdiva aktivovanou maltou spára hl do 80 mm dl do 6 m/m2</t>
  </si>
  <si>
    <t>-175482608</t>
  </si>
  <si>
    <t>116</t>
  </si>
  <si>
    <t>985324111</t>
  </si>
  <si>
    <t>Impregnační nátěr betonu dvojnásobný (OS-A)</t>
  </si>
  <si>
    <t>380696569</t>
  </si>
  <si>
    <t>Ochrana betonu římsy, hydrofobní impr. typu S1:</t>
  </si>
  <si>
    <t>6,726*2*(0,35+0,53+0,2+0,2)+2*0,2*(1,8+0,55)+4*0,333+6,726*(1,8+0,55)</t>
  </si>
  <si>
    <t>117</t>
  </si>
  <si>
    <t>985331217</t>
  </si>
  <si>
    <t>Dodatečné vlepování betonářské výztuže D 20 mm do chemické malty včetně vyvrtání otvoru</t>
  </si>
  <si>
    <t>727201593</t>
  </si>
  <si>
    <t>pro osazení výztuže úložnách prahů, vývrt ø 20 mm do hloubky 300 mm:</t>
  </si>
  <si>
    <t>4*48*0,3</t>
  </si>
  <si>
    <t>118</t>
  </si>
  <si>
    <t>13021017</t>
  </si>
  <si>
    <t>tyč ocelová žebírková jakost BSt 500S výztuž do betonu D 20mm</t>
  </si>
  <si>
    <t>1181556984</t>
  </si>
  <si>
    <t>4*48*0,3*2,47/1000</t>
  </si>
  <si>
    <t>997</t>
  </si>
  <si>
    <t>Přesun sutě</t>
  </si>
  <si>
    <t>119</t>
  </si>
  <si>
    <t>997013801</t>
  </si>
  <si>
    <t>Poplatek za uložení na skládce (skládkovné) stavebního odpadu betonového kód odpadu 170 101</t>
  </si>
  <si>
    <t>2025358309</t>
  </si>
  <si>
    <t>2,59</t>
  </si>
  <si>
    <t>120</t>
  </si>
  <si>
    <t>997013802</t>
  </si>
  <si>
    <t>Poplatek za uložení na skládce (skládkovné) stavebního odpadu železobetonového kód odpadu 170 101</t>
  </si>
  <si>
    <t>1548425476</t>
  </si>
  <si>
    <t>121,409</t>
  </si>
  <si>
    <t>121</t>
  </si>
  <si>
    <t>997013814</t>
  </si>
  <si>
    <t>Poplatek za uložení na skládce (skládkovné) stavebního odpadu izolací kód odpadu 170 604</t>
  </si>
  <si>
    <t>437829515</t>
  </si>
  <si>
    <t>0,146</t>
  </si>
  <si>
    <t>122</t>
  </si>
  <si>
    <t>997211511</t>
  </si>
  <si>
    <t>Vodorovná doprava suti po suchu na vzdálenost do 1 km</t>
  </si>
  <si>
    <t>618420665</t>
  </si>
  <si>
    <t>20,874+154,28+27,264+0,146+3,57</t>
  </si>
  <si>
    <t>123</t>
  </si>
  <si>
    <t>997211519</t>
  </si>
  <si>
    <t>Příplatek ZKD 1 km u vodorovné dopravy suti</t>
  </si>
  <si>
    <t>882996662</t>
  </si>
  <si>
    <t>19*206,134</t>
  </si>
  <si>
    <t>124</t>
  </si>
  <si>
    <t>997211521</t>
  </si>
  <si>
    <t>Vodorovná doprava vybouraných hmot po suchu na vzdálenost do 1 km</t>
  </si>
  <si>
    <t>421013638</t>
  </si>
  <si>
    <t>0,65+0,18+121,409+2,59+1,743+4,037+13,37</t>
  </si>
  <si>
    <t>125</t>
  </si>
  <si>
    <t>997211529</t>
  </si>
  <si>
    <t>Příplatek ZKD 1 km u vodorovné dopravy vybouraných hmot</t>
  </si>
  <si>
    <t>-804863902</t>
  </si>
  <si>
    <t>Mezisoučet</t>
  </si>
  <si>
    <t>143,979*4</t>
  </si>
  <si>
    <t>126</t>
  </si>
  <si>
    <t>997223845</t>
  </si>
  <si>
    <t>Poplatek za uložení na skládce (skládkovné) odpadu asfaltového bez dehtu kód odpadu 170 302</t>
  </si>
  <si>
    <t>1061084626</t>
  </si>
  <si>
    <t>20,874+27,264+3,57</t>
  </si>
  <si>
    <t>127</t>
  </si>
  <si>
    <t>997223855</t>
  </si>
  <si>
    <t>Poplatek za uložení na skládce (skládkovné) zeminy a kameniva kód odpadu 170 504</t>
  </si>
  <si>
    <t>125979796</t>
  </si>
  <si>
    <t>154,28</t>
  </si>
  <si>
    <t>998</t>
  </si>
  <si>
    <t>Přesun hmot</t>
  </si>
  <si>
    <t>128</t>
  </si>
  <si>
    <t>998212111</t>
  </si>
  <si>
    <t>Přesun hmot pro mosty zděné, monolitické betonové nebo ocelové v do 20 m</t>
  </si>
  <si>
    <t>-1552201142</t>
  </si>
  <si>
    <t>PSV</t>
  </si>
  <si>
    <t>Práce a dodávky PSV</t>
  </si>
  <si>
    <t>711</t>
  </si>
  <si>
    <t>Izolace proti vodě, vlhkosti a plynům</t>
  </si>
  <si>
    <t>129</t>
  </si>
  <si>
    <t>711131811</t>
  </si>
  <si>
    <t>Odstranění izolace proti zemní vlhkosti vodorovné</t>
  </si>
  <si>
    <t>-1595525740</t>
  </si>
  <si>
    <t>130</t>
  </si>
  <si>
    <t>711141559</t>
  </si>
  <si>
    <t>Provedení izolace proti zemní vlhkosti pásy přitavením vodorovné NAIP</t>
  </si>
  <si>
    <t>843125604</t>
  </si>
  <si>
    <t>Izolace vrchu opěr:</t>
  </si>
  <si>
    <t>2*1,1*7,913</t>
  </si>
  <si>
    <t>131</t>
  </si>
  <si>
    <t>628522590</t>
  </si>
  <si>
    <t>pás asfaltovaný modifikovaný pro izolaci mostů</t>
  </si>
  <si>
    <t>444003287</t>
  </si>
  <si>
    <t>17,409*1,15 'Přepočtené koeficientem množství</t>
  </si>
  <si>
    <t>132</t>
  </si>
  <si>
    <t>711142559</t>
  </si>
  <si>
    <t>Provedení izolace proti zemní vlhkosti pásy přitavením svislé NAIP</t>
  </si>
  <si>
    <t>914446372</t>
  </si>
  <si>
    <t>Izolace rubu opěr:</t>
  </si>
  <si>
    <t>(1,029+0,759)*7,913</t>
  </si>
  <si>
    <t>133</t>
  </si>
  <si>
    <t>-1741778584</t>
  </si>
  <si>
    <t>14,148*1,15 'Přepočtené koeficientem množství</t>
  </si>
  <si>
    <t>134</t>
  </si>
  <si>
    <t>711161572</t>
  </si>
  <si>
    <t>Drenážní AL profil 30x20 mm v úžlabí desky</t>
  </si>
  <si>
    <t>CS ÚRS 2016 02</t>
  </si>
  <si>
    <t>1058995252</t>
  </si>
  <si>
    <t>Drenážní perforovaný hliníkový profil 20/30 pro odvodnění úžlabí</t>
  </si>
  <si>
    <t>135</t>
  </si>
  <si>
    <t>711191001</t>
  </si>
  <si>
    <t>Provedení adhezního můstku na vodorovné ploše</t>
  </si>
  <si>
    <t>2074994777</t>
  </si>
  <si>
    <t>17,409+14,148</t>
  </si>
  <si>
    <t>136</t>
  </si>
  <si>
    <t>58581220</t>
  </si>
  <si>
    <t>můstek adhezní pod izolační a vyrovnávací lepící hmoty</t>
  </si>
  <si>
    <t>995872647</t>
  </si>
  <si>
    <t>31,557*0,118 'Přepočtené koeficientem množství</t>
  </si>
  <si>
    <t>137</t>
  </si>
  <si>
    <t>711341564</t>
  </si>
  <si>
    <t>Provedení hydroizolace mostovek pásy přitavením NAIP</t>
  </si>
  <si>
    <t>700417604</t>
  </si>
  <si>
    <t>Pásová izolace nosné konstrukce s pečetící vrstvou, vodorovná část žb desky:</t>
  </si>
  <si>
    <t>7,25*6,726</t>
  </si>
  <si>
    <t>Ochrana izolace pod římsou, izolační pás s hliníkovým profilem:</t>
  </si>
  <si>
    <t>(0,5+1,75)*6,726</t>
  </si>
  <si>
    <t>138</t>
  </si>
  <si>
    <t>2068129661</t>
  </si>
  <si>
    <t>48,764*1,15 'Přepočtené koeficientem množství</t>
  </si>
  <si>
    <t>139</t>
  </si>
  <si>
    <t>628361100</t>
  </si>
  <si>
    <t>pás těžký asfaltovaný s Al vložkou</t>
  </si>
  <si>
    <t>-1958614442</t>
  </si>
  <si>
    <t>15,134*1,15 'Přepočtené koeficientem množství</t>
  </si>
  <si>
    <t>140</t>
  </si>
  <si>
    <t>711381021</t>
  </si>
  <si>
    <t xml:space="preserve">Provedení hydroizolace  mostovek pryskyřicemi nátěrem penetračním</t>
  </si>
  <si>
    <t>-411484837</t>
  </si>
  <si>
    <t>pečetící vrstva</t>
  </si>
  <si>
    <t>141</t>
  </si>
  <si>
    <t>235215800</t>
  </si>
  <si>
    <t>pryskyřice epoxidová speciální pečeticí vrstvy</t>
  </si>
  <si>
    <t>1248360155</t>
  </si>
  <si>
    <t>48,764*0,8 'Přepočtené koeficientem množství</t>
  </si>
  <si>
    <t>142</t>
  </si>
  <si>
    <t>711491272</t>
  </si>
  <si>
    <t>Provedení izolace proti tlakové vodě svislé z textilií vrstva ochranná</t>
  </si>
  <si>
    <t>1767526</t>
  </si>
  <si>
    <t>ochrana izolace rubu opěr ve dvou vrstvách:</t>
  </si>
  <si>
    <t>(1,029+0,759)*7,913*2</t>
  </si>
  <si>
    <t>143</t>
  </si>
  <si>
    <t>69311068</t>
  </si>
  <si>
    <t>geotextilie netkaná PP 300g/m2</t>
  </si>
  <si>
    <t>833202559</t>
  </si>
  <si>
    <t>28,297*1,05 'Přepočtené koeficientem množství</t>
  </si>
  <si>
    <t>144</t>
  </si>
  <si>
    <t>998711101</t>
  </si>
  <si>
    <t>Přesun hmot tonážní pro izolace proti vodě, vlhkosti a plynům v objektech výšky do 6 m</t>
  </si>
  <si>
    <t>-1640729821</t>
  </si>
  <si>
    <t>VRN1</t>
  </si>
  <si>
    <t>Průzkumné, geodetické a projektové práce</t>
  </si>
  <si>
    <t>145</t>
  </si>
  <si>
    <t>011303000</t>
  </si>
  <si>
    <t>Archeologická činnost bez rozlišení</t>
  </si>
  <si>
    <t>742165455</t>
  </si>
  <si>
    <t>Archelogický dozor a průzkum lokality</t>
  </si>
  <si>
    <t>146</t>
  </si>
  <si>
    <t>012103000</t>
  </si>
  <si>
    <t>Geodetické práce před výstavbou</t>
  </si>
  <si>
    <t>1294244829</t>
  </si>
  <si>
    <t>Geodetické vytyčení stavby</t>
  </si>
  <si>
    <t>147</t>
  </si>
  <si>
    <t>012203000</t>
  </si>
  <si>
    <t>Geodetické práce při provádění stavby</t>
  </si>
  <si>
    <t>-75347585</t>
  </si>
  <si>
    <t>Geodetické měření po dobu stavby stavby</t>
  </si>
  <si>
    <t>148</t>
  </si>
  <si>
    <t>012303000</t>
  </si>
  <si>
    <t>Geodetické práce po výstavbě</t>
  </si>
  <si>
    <t>-279696685</t>
  </si>
  <si>
    <t>Geodetické zaměření skutečného provedení stavby</t>
  </si>
  <si>
    <t>Geometrický plán podle skutečného provedení stavby</t>
  </si>
  <si>
    <t>Geometrický plán pro vymezení rozsahu věcného břemene</t>
  </si>
  <si>
    <t>149</t>
  </si>
  <si>
    <t>013203000</t>
  </si>
  <si>
    <t>Dokumentace stavby - Mostní list, včetně výpočtu zatížitelnosti, 1. Hlavní prohlídka</t>
  </si>
  <si>
    <t>-2107908991</t>
  </si>
  <si>
    <t>150</t>
  </si>
  <si>
    <t>013244000</t>
  </si>
  <si>
    <t>Realizační dokumentace stavby</t>
  </si>
  <si>
    <t>-1037535959</t>
  </si>
  <si>
    <t>151</t>
  </si>
  <si>
    <t>013254000</t>
  </si>
  <si>
    <t>Dokumentace skutečného provedení stavby</t>
  </si>
  <si>
    <t>346407096</t>
  </si>
  <si>
    <t>VRN3</t>
  </si>
  <si>
    <t>Zařízení staveniště</t>
  </si>
  <si>
    <t>152</t>
  </si>
  <si>
    <t>030001000</t>
  </si>
  <si>
    <t>-695871597</t>
  </si>
  <si>
    <t>153</t>
  </si>
  <si>
    <t>034503000</t>
  </si>
  <si>
    <t>Informační tabule na staveništi</t>
  </si>
  <si>
    <t>1801086357</t>
  </si>
  <si>
    <t>154</t>
  </si>
  <si>
    <t>04260300R</t>
  </si>
  <si>
    <t>Havarijní a povodňový plán, Plán údržby mostu</t>
  </si>
  <si>
    <t>-473095137</t>
  </si>
  <si>
    <t>155</t>
  </si>
  <si>
    <t>049103000</t>
  </si>
  <si>
    <t>Vytyčení inženýrských sítí v blízkosti mostu</t>
  </si>
  <si>
    <t>CS ÚRS 2017 01</t>
  </si>
  <si>
    <t>784362974</t>
  </si>
  <si>
    <t>156</t>
  </si>
  <si>
    <t>0491030R1</t>
  </si>
  <si>
    <t>Provizorní lávka š. 1,5 m, dl. 12,0 m - kompletní provedení</t>
  </si>
  <si>
    <t>1673793837</t>
  </si>
  <si>
    <t>VRN9</t>
  </si>
  <si>
    <t>Ostatní náklady</t>
  </si>
  <si>
    <t>157</t>
  </si>
  <si>
    <t>091003002</t>
  </si>
  <si>
    <t>Norná stěna délky 4,0 m, vč.odstranění</t>
  </si>
  <si>
    <t>1580740398</t>
  </si>
  <si>
    <t>SO 401 - Přeložka kabelů VO</t>
  </si>
  <si>
    <t>M - Práce a dodávky M</t>
  </si>
  <si>
    <t xml:space="preserve">    46-M - Zemní práce při extr.mont.pracích</t>
  </si>
  <si>
    <t>388995212</t>
  </si>
  <si>
    <t>Chránička kabelů z trub HDPE v římse do DN 110</t>
  </si>
  <si>
    <t>-1536267287</t>
  </si>
  <si>
    <t>Nová půlená chránička kabelu ø 89</t>
  </si>
  <si>
    <t>1,81+6,726+0,987</t>
  </si>
  <si>
    <t>Práce a dodávky M</t>
  </si>
  <si>
    <t>46-M</t>
  </si>
  <si>
    <t>Zemní práce při extr.mont.pracích</t>
  </si>
  <si>
    <t>460260001</t>
  </si>
  <si>
    <t xml:space="preserve">Zatažení kabelu do chráničky včetně dodávky a zapojení </t>
  </si>
  <si>
    <t>-1309179916</t>
  </si>
  <si>
    <t>4602600R1</t>
  </si>
  <si>
    <t>Provizorní vyvěšení kabelu veřejného osvětlení na lešení během stavby na cca 3 měsíce</t>
  </si>
  <si>
    <t>1405751625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</si>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</sst>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7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14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2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2" fillId="2" borderId="0" xfId="1" applyFont="1" applyFill="1" applyAlignment="1">
      <alignment vertical="center"/>
    </xf>
    <xf numFmtId="0" fontId="14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3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3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vertical="top"/>
      <protection locked="0"/>
    </xf>
    <xf numFmtId="0" fontId="38" fillId="0" borderId="29" xfId="0" applyFont="1" applyBorder="1" applyAlignment="1">
      <alignment vertical="center" wrapText="1"/>
      <protection locked="0"/>
    </xf>
    <xf numFmtId="0" fontId="38" fillId="0" borderId="30" xfId="0" applyFont="1" applyBorder="1" applyAlignment="1">
      <alignment vertical="center" wrapText="1"/>
      <protection locked="0"/>
    </xf>
    <xf numFmtId="0" fontId="38" fillId="0" borderId="31" xfId="0" applyFont="1" applyBorder="1" applyAlignment="1">
      <alignment vertical="center" wrapText="1"/>
      <protection locked="0"/>
    </xf>
    <xf numFmtId="0" fontId="38" fillId="0" borderId="32" xfId="0" applyFont="1" applyBorder="1" applyAlignment="1">
      <alignment horizontal="center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8" fillId="0" borderId="33" xfId="0" applyFont="1" applyBorder="1" applyAlignment="1">
      <alignment horizontal="center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horizontal="left" wrapText="1"/>
      <protection locked="0"/>
    </xf>
    <xf numFmtId="0" fontId="38" fillId="0" borderId="33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49" fontId="41" fillId="0" borderId="1" xfId="0" applyNumberFormat="1" applyFont="1" applyBorder="1" applyAlignment="1">
      <alignment horizontal="left" vertical="center" wrapText="1"/>
      <protection locked="0"/>
    </xf>
    <xf numFmtId="49" fontId="41" fillId="0" borderId="1" xfId="0" applyNumberFormat="1" applyFont="1" applyBorder="1" applyAlignment="1">
      <alignment vertical="center" wrapText="1"/>
      <protection locked="0"/>
    </xf>
    <xf numFmtId="0" fontId="38" fillId="0" borderId="35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vertical="center" wrapText="1"/>
      <protection locked="0"/>
    </xf>
    <xf numFmtId="0" fontId="38" fillId="0" borderId="36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top"/>
      <protection locked="0"/>
    </xf>
    <xf numFmtId="0" fontId="38" fillId="0" borderId="0" xfId="0" applyFont="1" applyAlignment="1">
      <alignment vertical="top"/>
      <protection locked="0"/>
    </xf>
    <xf numFmtId="0" fontId="38" fillId="0" borderId="29" xfId="0" applyFont="1" applyBorder="1" applyAlignment="1">
      <alignment horizontal="left" vertical="center"/>
      <protection locked="0"/>
    </xf>
    <xf numFmtId="0" fontId="38" fillId="0" borderId="30" xfId="0" applyFont="1" applyBorder="1" applyAlignment="1">
      <alignment horizontal="left" vertical="center"/>
      <protection locked="0"/>
    </xf>
    <xf numFmtId="0" fontId="38" fillId="0" borderId="31" xfId="0" applyFont="1" applyBorder="1" applyAlignment="1">
      <alignment horizontal="left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center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1" fillId="0" borderId="32" xfId="0" applyFont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center" vertical="center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38" fillId="0" borderId="29" xfId="0" applyFont="1" applyBorder="1" applyAlignment="1">
      <alignment horizontal="left" vertical="center" wrapText="1"/>
      <protection locked="0"/>
    </xf>
    <xf numFmtId="0" fontId="38" fillId="0" borderId="30" xfId="0" applyFont="1" applyBorder="1" applyAlignment="1">
      <alignment horizontal="left" vertical="center" wrapText="1"/>
      <protection locked="0"/>
    </xf>
    <xf numFmtId="0" fontId="38" fillId="0" borderId="3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/>
      <protection locked="0"/>
    </xf>
    <xf numFmtId="0" fontId="41" fillId="0" borderId="35" xfId="0" applyFont="1" applyBorder="1" applyAlignment="1">
      <alignment horizontal="left" vertical="center" wrapText="1"/>
      <protection locked="0"/>
    </xf>
    <xf numFmtId="0" fontId="41" fillId="0" borderId="34" xfId="0" applyFont="1" applyBorder="1" applyAlignment="1">
      <alignment horizontal="left" vertical="center" wrapText="1"/>
      <protection locked="0"/>
    </xf>
    <xf numFmtId="0" fontId="41" fillId="0" borderId="36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top"/>
      <protection locked="0"/>
    </xf>
    <xf numFmtId="0" fontId="41" fillId="0" borderId="1" xfId="0" applyFont="1" applyBorder="1" applyAlignment="1">
      <alignment horizontal="center" vertical="top"/>
      <protection locked="0"/>
    </xf>
    <xf numFmtId="0" fontId="41" fillId="0" borderId="35" xfId="0" applyFont="1" applyBorder="1" applyAlignment="1">
      <alignment horizontal="left" vertical="center"/>
      <protection locked="0"/>
    </xf>
    <xf numFmtId="0" fontId="41" fillId="0" borderId="36" xfId="0" applyFont="1" applyBorder="1" applyAlignment="1">
      <alignment horizontal="left" vertical="center"/>
      <protection locked="0"/>
    </xf>
    <xf numFmtId="0" fontId="43" fillId="0" borderId="0" xfId="0" applyFont="1" applyAlignment="1">
      <alignment vertical="center"/>
      <protection locked="0"/>
    </xf>
    <xf numFmtId="0" fontId="40" fillId="0" borderId="1" xfId="0" applyFont="1" applyBorder="1" applyAlignment="1">
      <alignment vertical="center"/>
      <protection locked="0"/>
    </xf>
    <xf numFmtId="0" fontId="43" fillId="0" borderId="34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1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0" fillId="0" borderId="34" xfId="0" applyFont="1" applyBorder="1" applyAlignment="1">
      <alignment horizontal="left"/>
      <protection locked="0"/>
    </xf>
    <xf numFmtId="0" fontId="43" fillId="0" borderId="34" xfId="0" applyFont="1" applyBorder="1" applyAlignment="1">
      <protection locked="0"/>
    </xf>
    <xf numFmtId="0" fontId="38" fillId="0" borderId="32" xfId="0" applyFont="1" applyBorder="1" applyAlignment="1">
      <alignment vertical="top"/>
      <protection locked="0"/>
    </xf>
    <xf numFmtId="0" fontId="38" fillId="0" borderId="33" xfId="0" applyFont="1" applyBorder="1" applyAlignment="1">
      <alignment vertical="top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35" xfId="0" applyFont="1" applyBorder="1" applyAlignment="1">
      <alignment vertical="top"/>
      <protection locked="0"/>
    </xf>
    <xf numFmtId="0" fontId="38" fillId="0" borderId="34" xfId="0" applyFont="1" applyBorder="1" applyAlignment="1">
      <alignment vertical="top"/>
      <protection locked="0"/>
    </xf>
    <xf numFmtId="0" fontId="38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/>
      <c r="BS2" s="24" t="s">
        <v>8</v>
      </c>
      <c r="BT2" s="24" t="s">
        <v>9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ht="36.96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17</v>
      </c>
      <c r="BS5" s="24" t="s">
        <v>8</v>
      </c>
    </row>
    <row r="6" ht="36.96" customHeight="1">
      <c r="B6" s="28"/>
      <c r="C6" s="29"/>
      <c r="D6" s="37" t="s">
        <v>18</v>
      </c>
      <c r="E6" s="29"/>
      <c r="F6" s="29"/>
      <c r="G6" s="29"/>
      <c r="H6" s="29"/>
      <c r="I6" s="29"/>
      <c r="J6" s="29"/>
      <c r="K6" s="38" t="s">
        <v>19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8</v>
      </c>
    </row>
    <row r="7" ht="14.4" customHeight="1">
      <c r="B7" s="28"/>
      <c r="C7" s="29"/>
      <c r="D7" s="40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22</v>
      </c>
      <c r="AL7" s="29"/>
      <c r="AM7" s="29"/>
      <c r="AN7" s="35" t="s">
        <v>21</v>
      </c>
      <c r="AO7" s="29"/>
      <c r="AP7" s="29"/>
      <c r="AQ7" s="31"/>
      <c r="BE7" s="39"/>
      <c r="BS7" s="24" t="s">
        <v>8</v>
      </c>
    </row>
    <row r="8" ht="14.4" customHeight="1">
      <c r="B8" s="28"/>
      <c r="C8" s="29"/>
      <c r="D8" s="40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25</v>
      </c>
      <c r="AL8" s="29"/>
      <c r="AM8" s="29"/>
      <c r="AN8" s="41" t="s">
        <v>26</v>
      </c>
      <c r="AO8" s="29"/>
      <c r="AP8" s="29"/>
      <c r="AQ8" s="31"/>
      <c r="BE8" s="39"/>
      <c r="BS8" s="24" t="s">
        <v>8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"/>
      <c r="BS9" s="24" t="s">
        <v>8</v>
      </c>
    </row>
    <row r="10" ht="14.4" customHeight="1">
      <c r="B10" s="28"/>
      <c r="C10" s="29"/>
      <c r="D10" s="40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28</v>
      </c>
      <c r="AL10" s="29"/>
      <c r="AM10" s="29"/>
      <c r="AN10" s="35" t="s">
        <v>21</v>
      </c>
      <c r="AO10" s="29"/>
      <c r="AP10" s="29"/>
      <c r="AQ10" s="31"/>
      <c r="BE10" s="39"/>
      <c r="BS10" s="24" t="s">
        <v>8</v>
      </c>
    </row>
    <row r="11" ht="18.48" customHeight="1">
      <c r="B11" s="28"/>
      <c r="C11" s="29"/>
      <c r="D11" s="29"/>
      <c r="E11" s="35" t="s">
        <v>24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29</v>
      </c>
      <c r="AL11" s="29"/>
      <c r="AM11" s="29"/>
      <c r="AN11" s="35" t="s">
        <v>21</v>
      </c>
      <c r="AO11" s="29"/>
      <c r="AP11" s="29"/>
      <c r="AQ11" s="31"/>
      <c r="BE11" s="39"/>
      <c r="BS11" s="24" t="s">
        <v>8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8</v>
      </c>
    </row>
    <row r="13" ht="14.4" customHeight="1">
      <c r="B13" s="28"/>
      <c r="C13" s="29"/>
      <c r="D13" s="40" t="s">
        <v>30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28</v>
      </c>
      <c r="AL13" s="29"/>
      <c r="AM13" s="29"/>
      <c r="AN13" s="42" t="s">
        <v>31</v>
      </c>
      <c r="AO13" s="29"/>
      <c r="AP13" s="29"/>
      <c r="AQ13" s="31"/>
      <c r="BE13" s="39"/>
      <c r="BS13" s="24" t="s">
        <v>8</v>
      </c>
    </row>
    <row r="14">
      <c r="B14" s="28"/>
      <c r="C14" s="29"/>
      <c r="D14" s="29"/>
      <c r="E14" s="42" t="s">
        <v>31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29</v>
      </c>
      <c r="AL14" s="29"/>
      <c r="AM14" s="29"/>
      <c r="AN14" s="42" t="s">
        <v>31</v>
      </c>
      <c r="AO14" s="29"/>
      <c r="AP14" s="29"/>
      <c r="AQ14" s="31"/>
      <c r="BE14" s="39"/>
      <c r="BS14" s="24" t="s">
        <v>8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32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28</v>
      </c>
      <c r="AL16" s="29"/>
      <c r="AM16" s="29"/>
      <c r="AN16" s="35" t="s">
        <v>21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24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29</v>
      </c>
      <c r="AL17" s="29"/>
      <c r="AM17" s="29"/>
      <c r="AN17" s="35" t="s">
        <v>21</v>
      </c>
      <c r="AO17" s="29"/>
      <c r="AP17" s="29"/>
      <c r="AQ17" s="31"/>
      <c r="BE17" s="39"/>
      <c r="BS17" s="24" t="s">
        <v>33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8</v>
      </c>
    </row>
    <row r="19" ht="14.4" customHeight="1">
      <c r="B19" s="28"/>
      <c r="C19" s="29"/>
      <c r="D19" s="40" t="s">
        <v>34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8</v>
      </c>
    </row>
    <row r="20" ht="16.5" customHeight="1">
      <c r="B20" s="28"/>
      <c r="C20" s="29"/>
      <c r="D20" s="29"/>
      <c r="E20" s="44" t="s">
        <v>21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9"/>
      <c r="AP20" s="29"/>
      <c r="AQ20" s="31"/>
      <c r="BE20" s="39"/>
      <c r="BS20" s="24" t="s">
        <v>33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9"/>
      <c r="AQ22" s="31"/>
      <c r="BE22" s="39"/>
    </row>
    <row r="23" s="1" customFormat="1" ht="25.92" customHeight="1">
      <c r="B23" s="46"/>
      <c r="C23" s="47"/>
      <c r="D23" s="48" t="s">
        <v>35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ROUND(AG51,2)</f>
        <v>0</v>
      </c>
      <c r="AL23" s="49"/>
      <c r="AM23" s="49"/>
      <c r="AN23" s="49"/>
      <c r="AO23" s="49"/>
      <c r="AP23" s="47"/>
      <c r="AQ23" s="51"/>
      <c r="BE23" s="39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9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36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37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38</v>
      </c>
      <c r="AL25" s="52"/>
      <c r="AM25" s="52"/>
      <c r="AN25" s="52"/>
      <c r="AO25" s="52"/>
      <c r="AP25" s="47"/>
      <c r="AQ25" s="51"/>
      <c r="BE25" s="39"/>
    </row>
    <row r="26" s="2" customFormat="1" ht="14.4" customHeight="1">
      <c r="B26" s="53"/>
      <c r="C26" s="54"/>
      <c r="D26" s="55" t="s">
        <v>39</v>
      </c>
      <c r="E26" s="54"/>
      <c r="F26" s="55" t="s">
        <v>40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ROUND(AZ51,2)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9"/>
    </row>
    <row r="27" s="2" customFormat="1" ht="14.4" customHeight="1">
      <c r="B27" s="53"/>
      <c r="C27" s="54"/>
      <c r="D27" s="54"/>
      <c r="E27" s="54"/>
      <c r="F27" s="55" t="s">
        <v>41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ROUND(BA51,2)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9"/>
    </row>
    <row r="28" hidden="1" s="2" customFormat="1" ht="14.4" customHeight="1">
      <c r="B28" s="53"/>
      <c r="C28" s="54"/>
      <c r="D28" s="54"/>
      <c r="E28" s="54"/>
      <c r="F28" s="55" t="s">
        <v>42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ROUND(BB51,2)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9"/>
    </row>
    <row r="29" hidden="1" s="2" customFormat="1" ht="14.4" customHeight="1">
      <c r="B29" s="53"/>
      <c r="C29" s="54"/>
      <c r="D29" s="54"/>
      <c r="E29" s="54"/>
      <c r="F29" s="55" t="s">
        <v>43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ROUND(BC51,2)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9"/>
    </row>
    <row r="30" hidden="1" s="2" customFormat="1" ht="14.4" customHeight="1">
      <c r="B30" s="53"/>
      <c r="C30" s="54"/>
      <c r="D30" s="54"/>
      <c r="E30" s="54"/>
      <c r="F30" s="55" t="s">
        <v>44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ROUND(BD51,2)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9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9"/>
    </row>
    <row r="32" s="1" customFormat="1" ht="25.92" customHeight="1">
      <c r="B32" s="46"/>
      <c r="C32" s="59"/>
      <c r="D32" s="60" t="s">
        <v>45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46</v>
      </c>
      <c r="U32" s="61"/>
      <c r="V32" s="61"/>
      <c r="W32" s="61"/>
      <c r="X32" s="63" t="s">
        <v>47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9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2"/>
    </row>
    <row r="39" s="1" customFormat="1" ht="36.96" customHeight="1">
      <c r="B39" s="46"/>
      <c r="C39" s="73" t="s">
        <v>48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2"/>
    </row>
    <row r="40" s="1" customFormat="1" ht="6.96" customHeight="1">
      <c r="B40" s="46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2"/>
    </row>
    <row r="41" s="3" customFormat="1" ht="14.4" customHeight="1">
      <c r="B41" s="75"/>
      <c r="C41" s="76" t="s">
        <v>15</v>
      </c>
      <c r="D41" s="77"/>
      <c r="E41" s="77"/>
      <c r="F41" s="77"/>
      <c r="G41" s="77"/>
      <c r="H41" s="77"/>
      <c r="I41" s="77"/>
      <c r="J41" s="77"/>
      <c r="K41" s="77"/>
      <c r="L41" s="77" t="str">
        <f>K5</f>
        <v>P571</v>
      </c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8"/>
    </row>
    <row r="42" s="4" customFormat="1" ht="36.96" customHeight="1">
      <c r="B42" s="79"/>
      <c r="C42" s="80" t="s">
        <v>18</v>
      </c>
      <c r="D42" s="81"/>
      <c r="E42" s="81"/>
      <c r="F42" s="81"/>
      <c r="G42" s="81"/>
      <c r="H42" s="81"/>
      <c r="I42" s="81"/>
      <c r="J42" s="81"/>
      <c r="K42" s="81"/>
      <c r="L42" s="82" t="str">
        <f>K6</f>
        <v>Most Tylova M1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3"/>
    </row>
    <row r="43" s="1" customFormat="1" ht="6.96" customHeight="1">
      <c r="B43" s="4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2"/>
    </row>
    <row r="44" s="1" customFormat="1">
      <c r="B44" s="46"/>
      <c r="C44" s="76" t="s">
        <v>23</v>
      </c>
      <c r="D44" s="74"/>
      <c r="E44" s="74"/>
      <c r="F44" s="74"/>
      <c r="G44" s="74"/>
      <c r="H44" s="74"/>
      <c r="I44" s="74"/>
      <c r="J44" s="74"/>
      <c r="K44" s="74"/>
      <c r="L44" s="84" t="str">
        <f>IF(K8="","",K8)</f>
        <v xml:space="preserve"> </v>
      </c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6" t="s">
        <v>25</v>
      </c>
      <c r="AJ44" s="74"/>
      <c r="AK44" s="74"/>
      <c r="AL44" s="74"/>
      <c r="AM44" s="85" t="str">
        <f>IF(AN8= "","",AN8)</f>
        <v>27. 1. 2018</v>
      </c>
      <c r="AN44" s="85"/>
      <c r="AO44" s="74"/>
      <c r="AP44" s="74"/>
      <c r="AQ44" s="74"/>
      <c r="AR44" s="72"/>
    </row>
    <row r="45" s="1" customFormat="1" ht="6.96" customHeight="1">
      <c r="B45" s="46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2"/>
    </row>
    <row r="46" s="1" customFormat="1">
      <c r="B46" s="46"/>
      <c r="C46" s="76" t="s">
        <v>27</v>
      </c>
      <c r="D46" s="74"/>
      <c r="E46" s="74"/>
      <c r="F46" s="74"/>
      <c r="G46" s="74"/>
      <c r="H46" s="74"/>
      <c r="I46" s="74"/>
      <c r="J46" s="74"/>
      <c r="K46" s="74"/>
      <c r="L46" s="77" t="str">
        <f>IF(E11= "","",E11)</f>
        <v xml:space="preserve"> </v>
      </c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6" t="s">
        <v>32</v>
      </c>
      <c r="AJ46" s="74"/>
      <c r="AK46" s="74"/>
      <c r="AL46" s="74"/>
      <c r="AM46" s="77" t="str">
        <f>IF(E17="","",E17)</f>
        <v xml:space="preserve"> </v>
      </c>
      <c r="AN46" s="77"/>
      <c r="AO46" s="77"/>
      <c r="AP46" s="77"/>
      <c r="AQ46" s="74"/>
      <c r="AR46" s="72"/>
      <c r="AS46" s="86" t="s">
        <v>49</v>
      </c>
      <c r="AT46" s="87"/>
      <c r="AU46" s="88"/>
      <c r="AV46" s="88"/>
      <c r="AW46" s="88"/>
      <c r="AX46" s="88"/>
      <c r="AY46" s="88"/>
      <c r="AZ46" s="88"/>
      <c r="BA46" s="88"/>
      <c r="BB46" s="88"/>
      <c r="BC46" s="88"/>
      <c r="BD46" s="89"/>
    </row>
    <row r="47" s="1" customFormat="1">
      <c r="B47" s="46"/>
      <c r="C47" s="76" t="s">
        <v>30</v>
      </c>
      <c r="D47" s="74"/>
      <c r="E47" s="74"/>
      <c r="F47" s="74"/>
      <c r="G47" s="74"/>
      <c r="H47" s="74"/>
      <c r="I47" s="74"/>
      <c r="J47" s="74"/>
      <c r="K47" s="74"/>
      <c r="L47" s="77" t="str">
        <f>IF(E14= "Vyplň údaj","",E14)</f>
        <v/>
      </c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2"/>
      <c r="AS47" s="90"/>
      <c r="AT47" s="91"/>
      <c r="AU47" s="92"/>
      <c r="AV47" s="92"/>
      <c r="AW47" s="92"/>
      <c r="AX47" s="92"/>
      <c r="AY47" s="92"/>
      <c r="AZ47" s="92"/>
      <c r="BA47" s="92"/>
      <c r="BB47" s="92"/>
      <c r="BC47" s="92"/>
      <c r="BD47" s="93"/>
    </row>
    <row r="48" s="1" customFormat="1" ht="10.8" customHeight="1">
      <c r="B48" s="46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2"/>
      <c r="AS48" s="9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95"/>
    </row>
    <row r="49" s="1" customFormat="1" ht="29.28" customHeight="1">
      <c r="B49" s="46"/>
      <c r="C49" s="96" t="s">
        <v>50</v>
      </c>
      <c r="D49" s="97"/>
      <c r="E49" s="97"/>
      <c r="F49" s="97"/>
      <c r="G49" s="97"/>
      <c r="H49" s="98"/>
      <c r="I49" s="99" t="s">
        <v>51</v>
      </c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100" t="s">
        <v>52</v>
      </c>
      <c r="AH49" s="97"/>
      <c r="AI49" s="97"/>
      <c r="AJ49" s="97"/>
      <c r="AK49" s="97"/>
      <c r="AL49" s="97"/>
      <c r="AM49" s="97"/>
      <c r="AN49" s="99" t="s">
        <v>53</v>
      </c>
      <c r="AO49" s="97"/>
      <c r="AP49" s="97"/>
      <c r="AQ49" s="101" t="s">
        <v>54</v>
      </c>
      <c r="AR49" s="72"/>
      <c r="AS49" s="102" t="s">
        <v>55</v>
      </c>
      <c r="AT49" s="103" t="s">
        <v>56</v>
      </c>
      <c r="AU49" s="103" t="s">
        <v>57</v>
      </c>
      <c r="AV49" s="103" t="s">
        <v>58</v>
      </c>
      <c r="AW49" s="103" t="s">
        <v>59</v>
      </c>
      <c r="AX49" s="103" t="s">
        <v>60</v>
      </c>
      <c r="AY49" s="103" t="s">
        <v>61</v>
      </c>
      <c r="AZ49" s="103" t="s">
        <v>62</v>
      </c>
      <c r="BA49" s="103" t="s">
        <v>63</v>
      </c>
      <c r="BB49" s="103" t="s">
        <v>64</v>
      </c>
      <c r="BC49" s="103" t="s">
        <v>65</v>
      </c>
      <c r="BD49" s="104" t="s">
        <v>66</v>
      </c>
    </row>
    <row r="50" s="1" customFormat="1" ht="10.8" customHeight="1">
      <c r="B50" s="46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2"/>
      <c r="AS50" s="105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7"/>
    </row>
    <row r="51" s="4" customFormat="1" ht="32.4" customHeight="1">
      <c r="B51" s="79"/>
      <c r="C51" s="108" t="s">
        <v>67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10">
        <f>ROUND(SUM(AG52:AG54),2)</f>
        <v>0</v>
      </c>
      <c r="AH51" s="110"/>
      <c r="AI51" s="110"/>
      <c r="AJ51" s="110"/>
      <c r="AK51" s="110"/>
      <c r="AL51" s="110"/>
      <c r="AM51" s="110"/>
      <c r="AN51" s="111">
        <f>SUM(AG51,AT51)</f>
        <v>0</v>
      </c>
      <c r="AO51" s="111"/>
      <c r="AP51" s="111"/>
      <c r="AQ51" s="112" t="s">
        <v>21</v>
      </c>
      <c r="AR51" s="83"/>
      <c r="AS51" s="113">
        <f>ROUND(SUM(AS52:AS54),2)</f>
        <v>0</v>
      </c>
      <c r="AT51" s="114">
        <f>ROUND(SUM(AV51:AW51),2)</f>
        <v>0</v>
      </c>
      <c r="AU51" s="115">
        <f>ROUND(SUM(AU52:AU54),5)</f>
        <v>0</v>
      </c>
      <c r="AV51" s="114">
        <f>ROUND(AZ51*L26,2)</f>
        <v>0</v>
      </c>
      <c r="AW51" s="114">
        <f>ROUND(BA51*L27,2)</f>
        <v>0</v>
      </c>
      <c r="AX51" s="114">
        <f>ROUND(BB51*L26,2)</f>
        <v>0</v>
      </c>
      <c r="AY51" s="114">
        <f>ROUND(BC51*L27,2)</f>
        <v>0</v>
      </c>
      <c r="AZ51" s="114">
        <f>ROUND(SUM(AZ52:AZ54),2)</f>
        <v>0</v>
      </c>
      <c r="BA51" s="114">
        <f>ROUND(SUM(BA52:BA54),2)</f>
        <v>0</v>
      </c>
      <c r="BB51" s="114">
        <f>ROUND(SUM(BB52:BB54),2)</f>
        <v>0</v>
      </c>
      <c r="BC51" s="114">
        <f>ROUND(SUM(BC52:BC54),2)</f>
        <v>0</v>
      </c>
      <c r="BD51" s="116">
        <f>ROUND(SUM(BD52:BD54),2)</f>
        <v>0</v>
      </c>
      <c r="BS51" s="117" t="s">
        <v>68</v>
      </c>
      <c r="BT51" s="117" t="s">
        <v>69</v>
      </c>
      <c r="BU51" s="118" t="s">
        <v>70</v>
      </c>
      <c r="BV51" s="117" t="s">
        <v>71</v>
      </c>
      <c r="BW51" s="117" t="s">
        <v>7</v>
      </c>
      <c r="BX51" s="117" t="s">
        <v>72</v>
      </c>
      <c r="CL51" s="117" t="s">
        <v>21</v>
      </c>
    </row>
    <row r="52" s="5" customFormat="1" ht="16.5" customHeight="1">
      <c r="A52" s="119" t="s">
        <v>73</v>
      </c>
      <c r="B52" s="120"/>
      <c r="C52" s="121"/>
      <c r="D52" s="122" t="s">
        <v>74</v>
      </c>
      <c r="E52" s="122"/>
      <c r="F52" s="122"/>
      <c r="G52" s="122"/>
      <c r="H52" s="122"/>
      <c r="I52" s="123"/>
      <c r="J52" s="122" t="s">
        <v>75</v>
      </c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4">
        <f>'SO 101 - Dopravně inženýr...'!J27</f>
        <v>0</v>
      </c>
      <c r="AH52" s="123"/>
      <c r="AI52" s="123"/>
      <c r="AJ52" s="123"/>
      <c r="AK52" s="123"/>
      <c r="AL52" s="123"/>
      <c r="AM52" s="123"/>
      <c r="AN52" s="124">
        <f>SUM(AG52,AT52)</f>
        <v>0</v>
      </c>
      <c r="AO52" s="123"/>
      <c r="AP52" s="123"/>
      <c r="AQ52" s="125" t="s">
        <v>76</v>
      </c>
      <c r="AR52" s="126"/>
      <c r="AS52" s="127">
        <v>0</v>
      </c>
      <c r="AT52" s="128">
        <f>ROUND(SUM(AV52:AW52),2)</f>
        <v>0</v>
      </c>
      <c r="AU52" s="129">
        <f>'SO 101 - Dopravně inženýr...'!P80</f>
        <v>0</v>
      </c>
      <c r="AV52" s="128">
        <f>'SO 101 - Dopravně inženýr...'!J30</f>
        <v>0</v>
      </c>
      <c r="AW52" s="128">
        <f>'SO 101 - Dopravně inženýr...'!J31</f>
        <v>0</v>
      </c>
      <c r="AX52" s="128">
        <f>'SO 101 - Dopravně inženýr...'!J32</f>
        <v>0</v>
      </c>
      <c r="AY52" s="128">
        <f>'SO 101 - Dopravně inženýr...'!J33</f>
        <v>0</v>
      </c>
      <c r="AZ52" s="128">
        <f>'SO 101 - Dopravně inženýr...'!F30</f>
        <v>0</v>
      </c>
      <c r="BA52" s="128">
        <f>'SO 101 - Dopravně inženýr...'!F31</f>
        <v>0</v>
      </c>
      <c r="BB52" s="128">
        <f>'SO 101 - Dopravně inženýr...'!F32</f>
        <v>0</v>
      </c>
      <c r="BC52" s="128">
        <f>'SO 101 - Dopravně inženýr...'!F33</f>
        <v>0</v>
      </c>
      <c r="BD52" s="130">
        <f>'SO 101 - Dopravně inženýr...'!F34</f>
        <v>0</v>
      </c>
      <c r="BT52" s="131" t="s">
        <v>77</v>
      </c>
      <c r="BV52" s="131" t="s">
        <v>71</v>
      </c>
      <c r="BW52" s="131" t="s">
        <v>78</v>
      </c>
      <c r="BX52" s="131" t="s">
        <v>7</v>
      </c>
      <c r="CL52" s="131" t="s">
        <v>21</v>
      </c>
      <c r="CM52" s="131" t="s">
        <v>79</v>
      </c>
    </row>
    <row r="53" s="5" customFormat="1" ht="16.5" customHeight="1">
      <c r="A53" s="119" t="s">
        <v>73</v>
      </c>
      <c r="B53" s="120"/>
      <c r="C53" s="121"/>
      <c r="D53" s="122" t="s">
        <v>80</v>
      </c>
      <c r="E53" s="122"/>
      <c r="F53" s="122"/>
      <c r="G53" s="122"/>
      <c r="H53" s="122"/>
      <c r="I53" s="123"/>
      <c r="J53" s="122" t="s">
        <v>81</v>
      </c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4">
        <f>'SO 201 - Most'!J27</f>
        <v>0</v>
      </c>
      <c r="AH53" s="123"/>
      <c r="AI53" s="123"/>
      <c r="AJ53" s="123"/>
      <c r="AK53" s="123"/>
      <c r="AL53" s="123"/>
      <c r="AM53" s="123"/>
      <c r="AN53" s="124">
        <f>SUM(AG53,AT53)</f>
        <v>0</v>
      </c>
      <c r="AO53" s="123"/>
      <c r="AP53" s="123"/>
      <c r="AQ53" s="125" t="s">
        <v>76</v>
      </c>
      <c r="AR53" s="126"/>
      <c r="AS53" s="127">
        <v>0</v>
      </c>
      <c r="AT53" s="128">
        <f>ROUND(SUM(AV53:AW53),2)</f>
        <v>0</v>
      </c>
      <c r="AU53" s="129">
        <f>'SO 201 - Most'!P94</f>
        <v>0</v>
      </c>
      <c r="AV53" s="128">
        <f>'SO 201 - Most'!J30</f>
        <v>0</v>
      </c>
      <c r="AW53" s="128">
        <f>'SO 201 - Most'!J31</f>
        <v>0</v>
      </c>
      <c r="AX53" s="128">
        <f>'SO 201 - Most'!J32</f>
        <v>0</v>
      </c>
      <c r="AY53" s="128">
        <f>'SO 201 - Most'!J33</f>
        <v>0</v>
      </c>
      <c r="AZ53" s="128">
        <f>'SO 201 - Most'!F30</f>
        <v>0</v>
      </c>
      <c r="BA53" s="128">
        <f>'SO 201 - Most'!F31</f>
        <v>0</v>
      </c>
      <c r="BB53" s="128">
        <f>'SO 201 - Most'!F32</f>
        <v>0</v>
      </c>
      <c r="BC53" s="128">
        <f>'SO 201 - Most'!F33</f>
        <v>0</v>
      </c>
      <c r="BD53" s="130">
        <f>'SO 201 - Most'!F34</f>
        <v>0</v>
      </c>
      <c r="BT53" s="131" t="s">
        <v>77</v>
      </c>
      <c r="BV53" s="131" t="s">
        <v>71</v>
      </c>
      <c r="BW53" s="131" t="s">
        <v>82</v>
      </c>
      <c r="BX53" s="131" t="s">
        <v>7</v>
      </c>
      <c r="CL53" s="131" t="s">
        <v>21</v>
      </c>
      <c r="CM53" s="131" t="s">
        <v>79</v>
      </c>
    </row>
    <row r="54" s="5" customFormat="1" ht="16.5" customHeight="1">
      <c r="A54" s="119" t="s">
        <v>73</v>
      </c>
      <c r="B54" s="120"/>
      <c r="C54" s="121"/>
      <c r="D54" s="122" t="s">
        <v>83</v>
      </c>
      <c r="E54" s="122"/>
      <c r="F54" s="122"/>
      <c r="G54" s="122"/>
      <c r="H54" s="122"/>
      <c r="I54" s="123"/>
      <c r="J54" s="122" t="s">
        <v>84</v>
      </c>
      <c r="K54" s="122"/>
      <c r="L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  <c r="W54" s="122"/>
      <c r="X54" s="122"/>
      <c r="Y54" s="122"/>
      <c r="Z54" s="122"/>
      <c r="AA54" s="122"/>
      <c r="AB54" s="122"/>
      <c r="AC54" s="122"/>
      <c r="AD54" s="122"/>
      <c r="AE54" s="122"/>
      <c r="AF54" s="122"/>
      <c r="AG54" s="124">
        <f>'SO 401 - Přeložka kabelů VO'!J27</f>
        <v>0</v>
      </c>
      <c r="AH54" s="123"/>
      <c r="AI54" s="123"/>
      <c r="AJ54" s="123"/>
      <c r="AK54" s="123"/>
      <c r="AL54" s="123"/>
      <c r="AM54" s="123"/>
      <c r="AN54" s="124">
        <f>SUM(AG54,AT54)</f>
        <v>0</v>
      </c>
      <c r="AO54" s="123"/>
      <c r="AP54" s="123"/>
      <c r="AQ54" s="125" t="s">
        <v>76</v>
      </c>
      <c r="AR54" s="126"/>
      <c r="AS54" s="132">
        <v>0</v>
      </c>
      <c r="AT54" s="133">
        <f>ROUND(SUM(AV54:AW54),2)</f>
        <v>0</v>
      </c>
      <c r="AU54" s="134">
        <f>'SO 401 - Přeložka kabelů VO'!P80</f>
        <v>0</v>
      </c>
      <c r="AV54" s="133">
        <f>'SO 401 - Přeložka kabelů VO'!J30</f>
        <v>0</v>
      </c>
      <c r="AW54" s="133">
        <f>'SO 401 - Přeložka kabelů VO'!J31</f>
        <v>0</v>
      </c>
      <c r="AX54" s="133">
        <f>'SO 401 - Přeložka kabelů VO'!J32</f>
        <v>0</v>
      </c>
      <c r="AY54" s="133">
        <f>'SO 401 - Přeložka kabelů VO'!J33</f>
        <v>0</v>
      </c>
      <c r="AZ54" s="133">
        <f>'SO 401 - Přeložka kabelů VO'!F30</f>
        <v>0</v>
      </c>
      <c r="BA54" s="133">
        <f>'SO 401 - Přeložka kabelů VO'!F31</f>
        <v>0</v>
      </c>
      <c r="BB54" s="133">
        <f>'SO 401 - Přeložka kabelů VO'!F32</f>
        <v>0</v>
      </c>
      <c r="BC54" s="133">
        <f>'SO 401 - Přeložka kabelů VO'!F33</f>
        <v>0</v>
      </c>
      <c r="BD54" s="135">
        <f>'SO 401 - Přeložka kabelů VO'!F34</f>
        <v>0</v>
      </c>
      <c r="BT54" s="131" t="s">
        <v>77</v>
      </c>
      <c r="BV54" s="131" t="s">
        <v>71</v>
      </c>
      <c r="BW54" s="131" t="s">
        <v>85</v>
      </c>
      <c r="BX54" s="131" t="s">
        <v>7</v>
      </c>
      <c r="CL54" s="131" t="s">
        <v>21</v>
      </c>
      <c r="CM54" s="131" t="s">
        <v>79</v>
      </c>
    </row>
    <row r="55" s="1" customFormat="1" ht="30" customHeight="1">
      <c r="B55" s="46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74"/>
      <c r="AM55" s="74"/>
      <c r="AN55" s="74"/>
      <c r="AO55" s="74"/>
      <c r="AP55" s="74"/>
      <c r="AQ55" s="74"/>
      <c r="AR55" s="72"/>
    </row>
    <row r="56" s="1" customFormat="1" ht="6.96" customHeight="1">
      <c r="B56" s="67"/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  <c r="AN56" s="68"/>
      <c r="AO56" s="68"/>
      <c r="AP56" s="68"/>
      <c r="AQ56" s="68"/>
      <c r="AR56" s="72"/>
    </row>
  </sheetData>
  <sheetProtection sheet="1" formatColumns="0" formatRows="0" objects="1" scenarios="1" spinCount="100000" saltValue="68c44hde7fQIK54p0+kQjJDXQhUvGqXPIW02b7Xhsj0xxsMZKujkVTw0E0PxyjlmvXLMm3tqpU0kVbOANjmqJg==" hashValue="EjbLlB9FceNCNnFt6JrXn4hMGI/ruO36OLANwv74qL16UygdA6prG8LeveGDOFCwAQjye3suMpluM9LOGsIClw==" algorithmName="SHA-512" password="CC35"/>
  <mergeCells count="49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SO 101 - Dopravně inženýr...'!C2" display="/"/>
    <hyperlink ref="A53" location="'SO 201 - Most'!C2" display="/"/>
    <hyperlink ref="A54" location="'SO 401 - Přeložka kabelů VO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86</v>
      </c>
      <c r="G1" s="139" t="s">
        <v>87</v>
      </c>
      <c r="H1" s="139"/>
      <c r="I1" s="140"/>
      <c r="J1" s="139" t="s">
        <v>88</v>
      </c>
      <c r="K1" s="138" t="s">
        <v>89</v>
      </c>
      <c r="L1" s="139" t="s">
        <v>90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78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79</v>
      </c>
    </row>
    <row r="4" ht="36.96" customHeight="1">
      <c r="B4" s="28"/>
      <c r="C4" s="29"/>
      <c r="D4" s="30" t="s">
        <v>91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Most Tylova M1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92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93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6" t="s">
        <v>25</v>
      </c>
      <c r="J12" s="147" t="str">
        <f>'Rekapitulace stavby'!AN8</f>
        <v>27. 1. 2018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46" t="s">
        <v>29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30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29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32</v>
      </c>
      <c r="E20" s="47"/>
      <c r="F20" s="47"/>
      <c r="G20" s="47"/>
      <c r="H20" s="47"/>
      <c r="I20" s="146" t="s">
        <v>28</v>
      </c>
      <c r="J20" s="35" t="str">
        <f>IF('Rekapitulace stavby'!AN16="","",'Rekapitulace stavby'!AN16)</f>
        <v/>
      </c>
      <c r="K20" s="51"/>
    </row>
    <row r="21" s="1" customFormat="1" ht="18" customHeight="1">
      <c r="B21" s="46"/>
      <c r="C21" s="47"/>
      <c r="D21" s="47"/>
      <c r="E21" s="35" t="str">
        <f>IF('Rekapitulace stavby'!E17="","",'Rekapitulace stavby'!E17)</f>
        <v xml:space="preserve"> </v>
      </c>
      <c r="F21" s="47"/>
      <c r="G21" s="47"/>
      <c r="H21" s="47"/>
      <c r="I21" s="146" t="s">
        <v>29</v>
      </c>
      <c r="J21" s="35" t="str">
        <f>IF('Rekapitulace stavby'!AN17="","",'Rekapitulace stavby'!AN17)</f>
        <v/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34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21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35</v>
      </c>
      <c r="E27" s="47"/>
      <c r="F27" s="47"/>
      <c r="G27" s="47"/>
      <c r="H27" s="47"/>
      <c r="I27" s="144"/>
      <c r="J27" s="155">
        <f>ROUND(J80,2)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37</v>
      </c>
      <c r="G29" s="47"/>
      <c r="H29" s="47"/>
      <c r="I29" s="156" t="s">
        <v>36</v>
      </c>
      <c r="J29" s="52" t="s">
        <v>38</v>
      </c>
      <c r="K29" s="51"/>
    </row>
    <row r="30" s="1" customFormat="1" ht="14.4" customHeight="1">
      <c r="B30" s="46"/>
      <c r="C30" s="47"/>
      <c r="D30" s="55" t="s">
        <v>39</v>
      </c>
      <c r="E30" s="55" t="s">
        <v>40</v>
      </c>
      <c r="F30" s="157">
        <f>ROUND(SUM(BE80:BE97), 2)</f>
        <v>0</v>
      </c>
      <c r="G30" s="47"/>
      <c r="H30" s="47"/>
      <c r="I30" s="158">
        <v>0.20999999999999999</v>
      </c>
      <c r="J30" s="157">
        <f>ROUND(ROUND((SUM(BE80:BE97)), 2)*I30, 2)</f>
        <v>0</v>
      </c>
      <c r="K30" s="51"/>
    </row>
    <row r="31" s="1" customFormat="1" ht="14.4" customHeight="1">
      <c r="B31" s="46"/>
      <c r="C31" s="47"/>
      <c r="D31" s="47"/>
      <c r="E31" s="55" t="s">
        <v>41</v>
      </c>
      <c r="F31" s="157">
        <f>ROUND(SUM(BF80:BF97), 2)</f>
        <v>0</v>
      </c>
      <c r="G31" s="47"/>
      <c r="H31" s="47"/>
      <c r="I31" s="158">
        <v>0.14999999999999999</v>
      </c>
      <c r="J31" s="157">
        <f>ROUND(ROUND((SUM(BF80:BF97)),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42</v>
      </c>
      <c r="F32" s="157">
        <f>ROUND(SUM(BG80:BG97),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43</v>
      </c>
      <c r="F33" s="157">
        <f>ROUND(SUM(BH80:BH97),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44</v>
      </c>
      <c r="F34" s="157">
        <f>ROUND(SUM(BI80:BI97),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45</v>
      </c>
      <c r="E36" s="98"/>
      <c r="F36" s="98"/>
      <c r="G36" s="161" t="s">
        <v>46</v>
      </c>
      <c r="H36" s="162" t="s">
        <v>47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94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Most Tylova M1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92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SO 101 - Dopravně inženýrské opatření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 xml:space="preserve"> </v>
      </c>
      <c r="G49" s="47"/>
      <c r="H49" s="47"/>
      <c r="I49" s="146" t="s">
        <v>25</v>
      </c>
      <c r="J49" s="147" t="str">
        <f>IF(J12="","",J12)</f>
        <v>27. 1. 2018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 xml:space="preserve"> </v>
      </c>
      <c r="G51" s="47"/>
      <c r="H51" s="47"/>
      <c r="I51" s="146" t="s">
        <v>32</v>
      </c>
      <c r="J51" s="44" t="str">
        <f>E21</f>
        <v xml:space="preserve"> </v>
      </c>
      <c r="K51" s="51"/>
    </row>
    <row r="52" s="1" customFormat="1" ht="14.4" customHeight="1">
      <c r="B52" s="46"/>
      <c r="C52" s="40" t="s">
        <v>30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95</v>
      </c>
      <c r="D54" s="159"/>
      <c r="E54" s="159"/>
      <c r="F54" s="159"/>
      <c r="G54" s="159"/>
      <c r="H54" s="159"/>
      <c r="I54" s="173"/>
      <c r="J54" s="174" t="s">
        <v>96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97</v>
      </c>
      <c r="D56" s="47"/>
      <c r="E56" s="47"/>
      <c r="F56" s="47"/>
      <c r="G56" s="47"/>
      <c r="H56" s="47"/>
      <c r="I56" s="144"/>
      <c r="J56" s="155">
        <f>J80</f>
        <v>0</v>
      </c>
      <c r="K56" s="51"/>
      <c r="AU56" s="24" t="s">
        <v>98</v>
      </c>
    </row>
    <row r="57" s="7" customFormat="1" ht="24.96" customHeight="1">
      <c r="B57" s="177"/>
      <c r="C57" s="178"/>
      <c r="D57" s="179" t="s">
        <v>99</v>
      </c>
      <c r="E57" s="180"/>
      <c r="F57" s="180"/>
      <c r="G57" s="180"/>
      <c r="H57" s="180"/>
      <c r="I57" s="181"/>
      <c r="J57" s="182">
        <f>J81</f>
        <v>0</v>
      </c>
      <c r="K57" s="183"/>
    </row>
    <row r="58" s="8" customFormat="1" ht="19.92" customHeight="1">
      <c r="B58" s="184"/>
      <c r="C58" s="185"/>
      <c r="D58" s="186" t="s">
        <v>100</v>
      </c>
      <c r="E58" s="187"/>
      <c r="F58" s="187"/>
      <c r="G58" s="187"/>
      <c r="H58" s="187"/>
      <c r="I58" s="188"/>
      <c r="J58" s="189">
        <f>J82</f>
        <v>0</v>
      </c>
      <c r="K58" s="190"/>
    </row>
    <row r="59" s="7" customFormat="1" ht="24.96" customHeight="1">
      <c r="B59" s="177"/>
      <c r="C59" s="178"/>
      <c r="D59" s="179" t="s">
        <v>101</v>
      </c>
      <c r="E59" s="180"/>
      <c r="F59" s="180"/>
      <c r="G59" s="180"/>
      <c r="H59" s="180"/>
      <c r="I59" s="181"/>
      <c r="J59" s="182">
        <f>J95</f>
        <v>0</v>
      </c>
      <c r="K59" s="183"/>
    </row>
    <row r="60" s="8" customFormat="1" ht="19.92" customHeight="1">
      <c r="B60" s="184"/>
      <c r="C60" s="185"/>
      <c r="D60" s="186" t="s">
        <v>102</v>
      </c>
      <c r="E60" s="187"/>
      <c r="F60" s="187"/>
      <c r="G60" s="187"/>
      <c r="H60" s="187"/>
      <c r="I60" s="188"/>
      <c r="J60" s="189">
        <f>J96</f>
        <v>0</v>
      </c>
      <c r="K60" s="190"/>
    </row>
    <row r="61" s="1" customFormat="1" ht="21.84" customHeight="1">
      <c r="B61" s="46"/>
      <c r="C61" s="47"/>
      <c r="D61" s="47"/>
      <c r="E61" s="47"/>
      <c r="F61" s="47"/>
      <c r="G61" s="47"/>
      <c r="H61" s="47"/>
      <c r="I61" s="144"/>
      <c r="J61" s="47"/>
      <c r="K61" s="51"/>
    </row>
    <row r="62" s="1" customFormat="1" ht="6.96" customHeight="1">
      <c r="B62" s="67"/>
      <c r="C62" s="68"/>
      <c r="D62" s="68"/>
      <c r="E62" s="68"/>
      <c r="F62" s="68"/>
      <c r="G62" s="68"/>
      <c r="H62" s="68"/>
      <c r="I62" s="166"/>
      <c r="J62" s="68"/>
      <c r="K62" s="69"/>
    </row>
    <row r="66" s="1" customFormat="1" ht="6.96" customHeight="1">
      <c r="B66" s="70"/>
      <c r="C66" s="71"/>
      <c r="D66" s="71"/>
      <c r="E66" s="71"/>
      <c r="F66" s="71"/>
      <c r="G66" s="71"/>
      <c r="H66" s="71"/>
      <c r="I66" s="169"/>
      <c r="J66" s="71"/>
      <c r="K66" s="71"/>
      <c r="L66" s="72"/>
    </row>
    <row r="67" s="1" customFormat="1" ht="36.96" customHeight="1">
      <c r="B67" s="46"/>
      <c r="C67" s="73" t="s">
        <v>103</v>
      </c>
      <c r="D67" s="74"/>
      <c r="E67" s="74"/>
      <c r="F67" s="74"/>
      <c r="G67" s="74"/>
      <c r="H67" s="74"/>
      <c r="I67" s="191"/>
      <c r="J67" s="74"/>
      <c r="K67" s="74"/>
      <c r="L67" s="72"/>
    </row>
    <row r="68" s="1" customFormat="1" ht="6.96" customHeight="1">
      <c r="B68" s="46"/>
      <c r="C68" s="74"/>
      <c r="D68" s="74"/>
      <c r="E68" s="74"/>
      <c r="F68" s="74"/>
      <c r="G68" s="74"/>
      <c r="H68" s="74"/>
      <c r="I68" s="191"/>
      <c r="J68" s="74"/>
      <c r="K68" s="74"/>
      <c r="L68" s="72"/>
    </row>
    <row r="69" s="1" customFormat="1" ht="14.4" customHeight="1">
      <c r="B69" s="46"/>
      <c r="C69" s="76" t="s">
        <v>18</v>
      </c>
      <c r="D69" s="74"/>
      <c r="E69" s="74"/>
      <c r="F69" s="74"/>
      <c r="G69" s="74"/>
      <c r="H69" s="74"/>
      <c r="I69" s="191"/>
      <c r="J69" s="74"/>
      <c r="K69" s="74"/>
      <c r="L69" s="72"/>
    </row>
    <row r="70" s="1" customFormat="1" ht="16.5" customHeight="1">
      <c r="B70" s="46"/>
      <c r="C70" s="74"/>
      <c r="D70" s="74"/>
      <c r="E70" s="192" t="str">
        <f>E7</f>
        <v>Most Tylova M1</v>
      </c>
      <c r="F70" s="76"/>
      <c r="G70" s="76"/>
      <c r="H70" s="76"/>
      <c r="I70" s="191"/>
      <c r="J70" s="74"/>
      <c r="K70" s="74"/>
      <c r="L70" s="72"/>
    </row>
    <row r="71" s="1" customFormat="1" ht="14.4" customHeight="1">
      <c r="B71" s="46"/>
      <c r="C71" s="76" t="s">
        <v>92</v>
      </c>
      <c r="D71" s="74"/>
      <c r="E71" s="74"/>
      <c r="F71" s="74"/>
      <c r="G71" s="74"/>
      <c r="H71" s="74"/>
      <c r="I71" s="191"/>
      <c r="J71" s="74"/>
      <c r="K71" s="74"/>
      <c r="L71" s="72"/>
    </row>
    <row r="72" s="1" customFormat="1" ht="17.25" customHeight="1">
      <c r="B72" s="46"/>
      <c r="C72" s="74"/>
      <c r="D72" s="74"/>
      <c r="E72" s="82" t="str">
        <f>E9</f>
        <v>SO 101 - Dopravně inženýrské opatření</v>
      </c>
      <c r="F72" s="74"/>
      <c r="G72" s="74"/>
      <c r="H72" s="74"/>
      <c r="I72" s="191"/>
      <c r="J72" s="74"/>
      <c r="K72" s="74"/>
      <c r="L72" s="72"/>
    </row>
    <row r="73" s="1" customFormat="1" ht="6.96" customHeight="1">
      <c r="B73" s="46"/>
      <c r="C73" s="74"/>
      <c r="D73" s="74"/>
      <c r="E73" s="74"/>
      <c r="F73" s="74"/>
      <c r="G73" s="74"/>
      <c r="H73" s="74"/>
      <c r="I73" s="191"/>
      <c r="J73" s="74"/>
      <c r="K73" s="74"/>
      <c r="L73" s="72"/>
    </row>
    <row r="74" s="1" customFormat="1" ht="18" customHeight="1">
      <c r="B74" s="46"/>
      <c r="C74" s="76" t="s">
        <v>23</v>
      </c>
      <c r="D74" s="74"/>
      <c r="E74" s="74"/>
      <c r="F74" s="193" t="str">
        <f>F12</f>
        <v xml:space="preserve"> </v>
      </c>
      <c r="G74" s="74"/>
      <c r="H74" s="74"/>
      <c r="I74" s="194" t="s">
        <v>25</v>
      </c>
      <c r="J74" s="85" t="str">
        <f>IF(J12="","",J12)</f>
        <v>27. 1. 2018</v>
      </c>
      <c r="K74" s="74"/>
      <c r="L74" s="72"/>
    </row>
    <row r="75" s="1" customFormat="1" ht="6.96" customHeight="1">
      <c r="B75" s="46"/>
      <c r="C75" s="74"/>
      <c r="D75" s="74"/>
      <c r="E75" s="74"/>
      <c r="F75" s="74"/>
      <c r="G75" s="74"/>
      <c r="H75" s="74"/>
      <c r="I75" s="191"/>
      <c r="J75" s="74"/>
      <c r="K75" s="74"/>
      <c r="L75" s="72"/>
    </row>
    <row r="76" s="1" customFormat="1">
      <c r="B76" s="46"/>
      <c r="C76" s="76" t="s">
        <v>27</v>
      </c>
      <c r="D76" s="74"/>
      <c r="E76" s="74"/>
      <c r="F76" s="193" t="str">
        <f>E15</f>
        <v xml:space="preserve"> </v>
      </c>
      <c r="G76" s="74"/>
      <c r="H76" s="74"/>
      <c r="I76" s="194" t="s">
        <v>32</v>
      </c>
      <c r="J76" s="193" t="str">
        <f>E21</f>
        <v xml:space="preserve"> </v>
      </c>
      <c r="K76" s="74"/>
      <c r="L76" s="72"/>
    </row>
    <row r="77" s="1" customFormat="1" ht="14.4" customHeight="1">
      <c r="B77" s="46"/>
      <c r="C77" s="76" t="s">
        <v>30</v>
      </c>
      <c r="D77" s="74"/>
      <c r="E77" s="74"/>
      <c r="F77" s="193" t="str">
        <f>IF(E18="","",E18)</f>
        <v/>
      </c>
      <c r="G77" s="74"/>
      <c r="H77" s="74"/>
      <c r="I77" s="191"/>
      <c r="J77" s="74"/>
      <c r="K77" s="74"/>
      <c r="L77" s="72"/>
    </row>
    <row r="78" s="1" customFormat="1" ht="10.32" customHeight="1">
      <c r="B78" s="46"/>
      <c r="C78" s="74"/>
      <c r="D78" s="74"/>
      <c r="E78" s="74"/>
      <c r="F78" s="74"/>
      <c r="G78" s="74"/>
      <c r="H78" s="74"/>
      <c r="I78" s="191"/>
      <c r="J78" s="74"/>
      <c r="K78" s="74"/>
      <c r="L78" s="72"/>
    </row>
    <row r="79" s="9" customFormat="1" ht="29.28" customHeight="1">
      <c r="B79" s="195"/>
      <c r="C79" s="196" t="s">
        <v>104</v>
      </c>
      <c r="D79" s="197" t="s">
        <v>54</v>
      </c>
      <c r="E79" s="197" t="s">
        <v>50</v>
      </c>
      <c r="F79" s="197" t="s">
        <v>105</v>
      </c>
      <c r="G79" s="197" t="s">
        <v>106</v>
      </c>
      <c r="H79" s="197" t="s">
        <v>107</v>
      </c>
      <c r="I79" s="198" t="s">
        <v>108</v>
      </c>
      <c r="J79" s="197" t="s">
        <v>96</v>
      </c>
      <c r="K79" s="199" t="s">
        <v>109</v>
      </c>
      <c r="L79" s="200"/>
      <c r="M79" s="102" t="s">
        <v>110</v>
      </c>
      <c r="N79" s="103" t="s">
        <v>39</v>
      </c>
      <c r="O79" s="103" t="s">
        <v>111</v>
      </c>
      <c r="P79" s="103" t="s">
        <v>112</v>
      </c>
      <c r="Q79" s="103" t="s">
        <v>113</v>
      </c>
      <c r="R79" s="103" t="s">
        <v>114</v>
      </c>
      <c r="S79" s="103" t="s">
        <v>115</v>
      </c>
      <c r="T79" s="104" t="s">
        <v>116</v>
      </c>
    </row>
    <row r="80" s="1" customFormat="1" ht="29.28" customHeight="1">
      <c r="B80" s="46"/>
      <c r="C80" s="108" t="s">
        <v>97</v>
      </c>
      <c r="D80" s="74"/>
      <c r="E80" s="74"/>
      <c r="F80" s="74"/>
      <c r="G80" s="74"/>
      <c r="H80" s="74"/>
      <c r="I80" s="191"/>
      <c r="J80" s="201">
        <f>BK80</f>
        <v>0</v>
      </c>
      <c r="K80" s="74"/>
      <c r="L80" s="72"/>
      <c r="M80" s="105"/>
      <c r="N80" s="106"/>
      <c r="O80" s="106"/>
      <c r="P80" s="202">
        <f>P81+P95</f>
        <v>0</v>
      </c>
      <c r="Q80" s="106"/>
      <c r="R80" s="202">
        <f>R81+R95</f>
        <v>0</v>
      </c>
      <c r="S80" s="106"/>
      <c r="T80" s="203">
        <f>T81+T95</f>
        <v>0</v>
      </c>
      <c r="AT80" s="24" t="s">
        <v>68</v>
      </c>
      <c r="AU80" s="24" t="s">
        <v>98</v>
      </c>
      <c r="BK80" s="204">
        <f>BK81+BK95</f>
        <v>0</v>
      </c>
    </row>
    <row r="81" s="10" customFormat="1" ht="37.44" customHeight="1">
      <c r="B81" s="205"/>
      <c r="C81" s="206"/>
      <c r="D81" s="207" t="s">
        <v>68</v>
      </c>
      <c r="E81" s="208" t="s">
        <v>117</v>
      </c>
      <c r="F81" s="208" t="s">
        <v>118</v>
      </c>
      <c r="G81" s="206"/>
      <c r="H81" s="206"/>
      <c r="I81" s="209"/>
      <c r="J81" s="210">
        <f>BK81</f>
        <v>0</v>
      </c>
      <c r="K81" s="206"/>
      <c r="L81" s="211"/>
      <c r="M81" s="212"/>
      <c r="N81" s="213"/>
      <c r="O81" s="213"/>
      <c r="P81" s="214">
        <f>P82</f>
        <v>0</v>
      </c>
      <c r="Q81" s="213"/>
      <c r="R81" s="214">
        <f>R82</f>
        <v>0</v>
      </c>
      <c r="S81" s="213"/>
      <c r="T81" s="215">
        <f>T82</f>
        <v>0</v>
      </c>
      <c r="AR81" s="216" t="s">
        <v>77</v>
      </c>
      <c r="AT81" s="217" t="s">
        <v>68</v>
      </c>
      <c r="AU81" s="217" t="s">
        <v>69</v>
      </c>
      <c r="AY81" s="216" t="s">
        <v>119</v>
      </c>
      <c r="BK81" s="218">
        <f>BK82</f>
        <v>0</v>
      </c>
    </row>
    <row r="82" s="10" customFormat="1" ht="19.92" customHeight="1">
      <c r="B82" s="205"/>
      <c r="C82" s="206"/>
      <c r="D82" s="207" t="s">
        <v>68</v>
      </c>
      <c r="E82" s="219" t="s">
        <v>120</v>
      </c>
      <c r="F82" s="219" t="s">
        <v>121</v>
      </c>
      <c r="G82" s="206"/>
      <c r="H82" s="206"/>
      <c r="I82" s="209"/>
      <c r="J82" s="220">
        <f>BK82</f>
        <v>0</v>
      </c>
      <c r="K82" s="206"/>
      <c r="L82" s="211"/>
      <c r="M82" s="212"/>
      <c r="N82" s="213"/>
      <c r="O82" s="213"/>
      <c r="P82" s="214">
        <f>SUM(P83:P94)</f>
        <v>0</v>
      </c>
      <c r="Q82" s="213"/>
      <c r="R82" s="214">
        <f>SUM(R83:R94)</f>
        <v>0</v>
      </c>
      <c r="S82" s="213"/>
      <c r="T82" s="215">
        <f>SUM(T83:T94)</f>
        <v>0</v>
      </c>
      <c r="AR82" s="216" t="s">
        <v>77</v>
      </c>
      <c r="AT82" s="217" t="s">
        <v>68</v>
      </c>
      <c r="AU82" s="217" t="s">
        <v>77</v>
      </c>
      <c r="AY82" s="216" t="s">
        <v>119</v>
      </c>
      <c r="BK82" s="218">
        <f>SUM(BK83:BK94)</f>
        <v>0</v>
      </c>
    </row>
    <row r="83" s="1" customFormat="1" ht="16.5" customHeight="1">
      <c r="B83" s="46"/>
      <c r="C83" s="221" t="s">
        <v>77</v>
      </c>
      <c r="D83" s="221" t="s">
        <v>122</v>
      </c>
      <c r="E83" s="222" t="s">
        <v>123</v>
      </c>
      <c r="F83" s="223" t="s">
        <v>124</v>
      </c>
      <c r="G83" s="224" t="s">
        <v>125</v>
      </c>
      <c r="H83" s="225">
        <v>8</v>
      </c>
      <c r="I83" s="226"/>
      <c r="J83" s="227">
        <f>ROUND(I83*H83,2)</f>
        <v>0</v>
      </c>
      <c r="K83" s="223" t="s">
        <v>126</v>
      </c>
      <c r="L83" s="72"/>
      <c r="M83" s="228" t="s">
        <v>21</v>
      </c>
      <c r="N83" s="229" t="s">
        <v>40</v>
      </c>
      <c r="O83" s="47"/>
      <c r="P83" s="230">
        <f>O83*H83</f>
        <v>0</v>
      </c>
      <c r="Q83" s="230">
        <v>0</v>
      </c>
      <c r="R83" s="230">
        <f>Q83*H83</f>
        <v>0</v>
      </c>
      <c r="S83" s="230">
        <v>0</v>
      </c>
      <c r="T83" s="231">
        <f>S83*H83</f>
        <v>0</v>
      </c>
      <c r="AR83" s="24" t="s">
        <v>127</v>
      </c>
      <c r="AT83" s="24" t="s">
        <v>122</v>
      </c>
      <c r="AU83" s="24" t="s">
        <v>79</v>
      </c>
      <c r="AY83" s="24" t="s">
        <v>119</v>
      </c>
      <c r="BE83" s="232">
        <f>IF(N83="základní",J83,0)</f>
        <v>0</v>
      </c>
      <c r="BF83" s="232">
        <f>IF(N83="snížená",J83,0)</f>
        <v>0</v>
      </c>
      <c r="BG83" s="232">
        <f>IF(N83="zákl. přenesená",J83,0)</f>
        <v>0</v>
      </c>
      <c r="BH83" s="232">
        <f>IF(N83="sníž. přenesená",J83,0)</f>
        <v>0</v>
      </c>
      <c r="BI83" s="232">
        <f>IF(N83="nulová",J83,0)</f>
        <v>0</v>
      </c>
      <c r="BJ83" s="24" t="s">
        <v>77</v>
      </c>
      <c r="BK83" s="232">
        <f>ROUND(I83*H83,2)</f>
        <v>0</v>
      </c>
      <c r="BL83" s="24" t="s">
        <v>127</v>
      </c>
      <c r="BM83" s="24" t="s">
        <v>128</v>
      </c>
    </row>
    <row r="84" s="1" customFormat="1" ht="25.5" customHeight="1">
      <c r="B84" s="46"/>
      <c r="C84" s="221" t="s">
        <v>79</v>
      </c>
      <c r="D84" s="221" t="s">
        <v>122</v>
      </c>
      <c r="E84" s="222" t="s">
        <v>129</v>
      </c>
      <c r="F84" s="223" t="s">
        <v>130</v>
      </c>
      <c r="G84" s="224" t="s">
        <v>125</v>
      </c>
      <c r="H84" s="225">
        <v>720</v>
      </c>
      <c r="I84" s="226"/>
      <c r="J84" s="227">
        <f>ROUND(I84*H84,2)</f>
        <v>0</v>
      </c>
      <c r="K84" s="223" t="s">
        <v>126</v>
      </c>
      <c r="L84" s="72"/>
      <c r="M84" s="228" t="s">
        <v>21</v>
      </c>
      <c r="N84" s="229" t="s">
        <v>40</v>
      </c>
      <c r="O84" s="47"/>
      <c r="P84" s="230">
        <f>O84*H84</f>
        <v>0</v>
      </c>
      <c r="Q84" s="230">
        <v>0</v>
      </c>
      <c r="R84" s="230">
        <f>Q84*H84</f>
        <v>0</v>
      </c>
      <c r="S84" s="230">
        <v>0</v>
      </c>
      <c r="T84" s="231">
        <f>S84*H84</f>
        <v>0</v>
      </c>
      <c r="AR84" s="24" t="s">
        <v>127</v>
      </c>
      <c r="AT84" s="24" t="s">
        <v>122</v>
      </c>
      <c r="AU84" s="24" t="s">
        <v>79</v>
      </c>
      <c r="AY84" s="24" t="s">
        <v>119</v>
      </c>
      <c r="BE84" s="232">
        <f>IF(N84="základní",J84,0)</f>
        <v>0</v>
      </c>
      <c r="BF84" s="232">
        <f>IF(N84="snížená",J84,0)</f>
        <v>0</v>
      </c>
      <c r="BG84" s="232">
        <f>IF(N84="zákl. přenesená",J84,0)</f>
        <v>0</v>
      </c>
      <c r="BH84" s="232">
        <f>IF(N84="sníž. přenesená",J84,0)</f>
        <v>0</v>
      </c>
      <c r="BI84" s="232">
        <f>IF(N84="nulová",J84,0)</f>
        <v>0</v>
      </c>
      <c r="BJ84" s="24" t="s">
        <v>77</v>
      </c>
      <c r="BK84" s="232">
        <f>ROUND(I84*H84,2)</f>
        <v>0</v>
      </c>
      <c r="BL84" s="24" t="s">
        <v>127</v>
      </c>
      <c r="BM84" s="24" t="s">
        <v>131</v>
      </c>
    </row>
    <row r="85" s="11" customFormat="1">
      <c r="B85" s="233"/>
      <c r="C85" s="234"/>
      <c r="D85" s="235" t="s">
        <v>132</v>
      </c>
      <c r="E85" s="236" t="s">
        <v>21</v>
      </c>
      <c r="F85" s="237" t="s">
        <v>133</v>
      </c>
      <c r="G85" s="234"/>
      <c r="H85" s="236" t="s">
        <v>21</v>
      </c>
      <c r="I85" s="238"/>
      <c r="J85" s="234"/>
      <c r="K85" s="234"/>
      <c r="L85" s="239"/>
      <c r="M85" s="240"/>
      <c r="N85" s="241"/>
      <c r="O85" s="241"/>
      <c r="P85" s="241"/>
      <c r="Q85" s="241"/>
      <c r="R85" s="241"/>
      <c r="S85" s="241"/>
      <c r="T85" s="242"/>
      <c r="AT85" s="243" t="s">
        <v>132</v>
      </c>
      <c r="AU85" s="243" t="s">
        <v>79</v>
      </c>
      <c r="AV85" s="11" t="s">
        <v>77</v>
      </c>
      <c r="AW85" s="11" t="s">
        <v>33</v>
      </c>
      <c r="AX85" s="11" t="s">
        <v>69</v>
      </c>
      <c r="AY85" s="243" t="s">
        <v>119</v>
      </c>
    </row>
    <row r="86" s="12" customFormat="1">
      <c r="B86" s="244"/>
      <c r="C86" s="245"/>
      <c r="D86" s="235" t="s">
        <v>132</v>
      </c>
      <c r="E86" s="246" t="s">
        <v>21</v>
      </c>
      <c r="F86" s="247" t="s">
        <v>134</v>
      </c>
      <c r="G86" s="245"/>
      <c r="H86" s="248">
        <v>720</v>
      </c>
      <c r="I86" s="249"/>
      <c r="J86" s="245"/>
      <c r="K86" s="245"/>
      <c r="L86" s="250"/>
      <c r="M86" s="251"/>
      <c r="N86" s="252"/>
      <c r="O86" s="252"/>
      <c r="P86" s="252"/>
      <c r="Q86" s="252"/>
      <c r="R86" s="252"/>
      <c r="S86" s="252"/>
      <c r="T86" s="253"/>
      <c r="AT86" s="254" t="s">
        <v>132</v>
      </c>
      <c r="AU86" s="254" t="s">
        <v>79</v>
      </c>
      <c r="AV86" s="12" t="s">
        <v>79</v>
      </c>
      <c r="AW86" s="12" t="s">
        <v>33</v>
      </c>
      <c r="AX86" s="12" t="s">
        <v>77</v>
      </c>
      <c r="AY86" s="254" t="s">
        <v>119</v>
      </c>
    </row>
    <row r="87" s="1" customFormat="1" ht="25.5" customHeight="1">
      <c r="B87" s="46"/>
      <c r="C87" s="221" t="s">
        <v>135</v>
      </c>
      <c r="D87" s="221" t="s">
        <v>122</v>
      </c>
      <c r="E87" s="222" t="s">
        <v>136</v>
      </c>
      <c r="F87" s="223" t="s">
        <v>137</v>
      </c>
      <c r="G87" s="224" t="s">
        <v>125</v>
      </c>
      <c r="H87" s="225">
        <v>1</v>
      </c>
      <c r="I87" s="226"/>
      <c r="J87" s="227">
        <f>ROUND(I87*H87,2)</f>
        <v>0</v>
      </c>
      <c r="K87" s="223" t="s">
        <v>126</v>
      </c>
      <c r="L87" s="72"/>
      <c r="M87" s="228" t="s">
        <v>21</v>
      </c>
      <c r="N87" s="229" t="s">
        <v>40</v>
      </c>
      <c r="O87" s="47"/>
      <c r="P87" s="230">
        <f>O87*H87</f>
        <v>0</v>
      </c>
      <c r="Q87" s="230">
        <v>0</v>
      </c>
      <c r="R87" s="230">
        <f>Q87*H87</f>
        <v>0</v>
      </c>
      <c r="S87" s="230">
        <v>0</v>
      </c>
      <c r="T87" s="231">
        <f>S87*H87</f>
        <v>0</v>
      </c>
      <c r="AR87" s="24" t="s">
        <v>127</v>
      </c>
      <c r="AT87" s="24" t="s">
        <v>122</v>
      </c>
      <c r="AU87" s="24" t="s">
        <v>79</v>
      </c>
      <c r="AY87" s="24" t="s">
        <v>119</v>
      </c>
      <c r="BE87" s="232">
        <f>IF(N87="základní",J87,0)</f>
        <v>0</v>
      </c>
      <c r="BF87" s="232">
        <f>IF(N87="snížená",J87,0)</f>
        <v>0</v>
      </c>
      <c r="BG87" s="232">
        <f>IF(N87="zákl. přenesená",J87,0)</f>
        <v>0</v>
      </c>
      <c r="BH87" s="232">
        <f>IF(N87="sníž. přenesená",J87,0)</f>
        <v>0</v>
      </c>
      <c r="BI87" s="232">
        <f>IF(N87="nulová",J87,0)</f>
        <v>0</v>
      </c>
      <c r="BJ87" s="24" t="s">
        <v>77</v>
      </c>
      <c r="BK87" s="232">
        <f>ROUND(I87*H87,2)</f>
        <v>0</v>
      </c>
      <c r="BL87" s="24" t="s">
        <v>127</v>
      </c>
      <c r="BM87" s="24" t="s">
        <v>138</v>
      </c>
    </row>
    <row r="88" s="1" customFormat="1" ht="25.5" customHeight="1">
      <c r="B88" s="46"/>
      <c r="C88" s="221" t="s">
        <v>127</v>
      </c>
      <c r="D88" s="221" t="s">
        <v>122</v>
      </c>
      <c r="E88" s="222" t="s">
        <v>139</v>
      </c>
      <c r="F88" s="223" t="s">
        <v>140</v>
      </c>
      <c r="G88" s="224" t="s">
        <v>125</v>
      </c>
      <c r="H88" s="225">
        <v>90</v>
      </c>
      <c r="I88" s="226"/>
      <c r="J88" s="227">
        <f>ROUND(I88*H88,2)</f>
        <v>0</v>
      </c>
      <c r="K88" s="223" t="s">
        <v>126</v>
      </c>
      <c r="L88" s="72"/>
      <c r="M88" s="228" t="s">
        <v>21</v>
      </c>
      <c r="N88" s="229" t="s">
        <v>40</v>
      </c>
      <c r="O88" s="47"/>
      <c r="P88" s="230">
        <f>O88*H88</f>
        <v>0</v>
      </c>
      <c r="Q88" s="230">
        <v>0</v>
      </c>
      <c r="R88" s="230">
        <f>Q88*H88</f>
        <v>0</v>
      </c>
      <c r="S88" s="230">
        <v>0</v>
      </c>
      <c r="T88" s="231">
        <f>S88*H88</f>
        <v>0</v>
      </c>
      <c r="AR88" s="24" t="s">
        <v>127</v>
      </c>
      <c r="AT88" s="24" t="s">
        <v>122</v>
      </c>
      <c r="AU88" s="24" t="s">
        <v>79</v>
      </c>
      <c r="AY88" s="24" t="s">
        <v>119</v>
      </c>
      <c r="BE88" s="232">
        <f>IF(N88="základní",J88,0)</f>
        <v>0</v>
      </c>
      <c r="BF88" s="232">
        <f>IF(N88="snížená",J88,0)</f>
        <v>0</v>
      </c>
      <c r="BG88" s="232">
        <f>IF(N88="zákl. přenesená",J88,0)</f>
        <v>0</v>
      </c>
      <c r="BH88" s="232">
        <f>IF(N88="sníž. přenesená",J88,0)</f>
        <v>0</v>
      </c>
      <c r="BI88" s="232">
        <f>IF(N88="nulová",J88,0)</f>
        <v>0</v>
      </c>
      <c r="BJ88" s="24" t="s">
        <v>77</v>
      </c>
      <c r="BK88" s="232">
        <f>ROUND(I88*H88,2)</f>
        <v>0</v>
      </c>
      <c r="BL88" s="24" t="s">
        <v>127</v>
      </c>
      <c r="BM88" s="24" t="s">
        <v>141</v>
      </c>
    </row>
    <row r="89" s="11" customFormat="1">
      <c r="B89" s="233"/>
      <c r="C89" s="234"/>
      <c r="D89" s="235" t="s">
        <v>132</v>
      </c>
      <c r="E89" s="236" t="s">
        <v>21</v>
      </c>
      <c r="F89" s="237" t="s">
        <v>142</v>
      </c>
      <c r="G89" s="234"/>
      <c r="H89" s="236" t="s">
        <v>21</v>
      </c>
      <c r="I89" s="238"/>
      <c r="J89" s="234"/>
      <c r="K89" s="234"/>
      <c r="L89" s="239"/>
      <c r="M89" s="240"/>
      <c r="N89" s="241"/>
      <c r="O89" s="241"/>
      <c r="P89" s="241"/>
      <c r="Q89" s="241"/>
      <c r="R89" s="241"/>
      <c r="S89" s="241"/>
      <c r="T89" s="242"/>
      <c r="AT89" s="243" t="s">
        <v>132</v>
      </c>
      <c r="AU89" s="243" t="s">
        <v>79</v>
      </c>
      <c r="AV89" s="11" t="s">
        <v>77</v>
      </c>
      <c r="AW89" s="11" t="s">
        <v>33</v>
      </c>
      <c r="AX89" s="11" t="s">
        <v>69</v>
      </c>
      <c r="AY89" s="243" t="s">
        <v>119</v>
      </c>
    </row>
    <row r="90" s="12" customFormat="1">
      <c r="B90" s="244"/>
      <c r="C90" s="245"/>
      <c r="D90" s="235" t="s">
        <v>132</v>
      </c>
      <c r="E90" s="246" t="s">
        <v>21</v>
      </c>
      <c r="F90" s="247" t="s">
        <v>143</v>
      </c>
      <c r="G90" s="245"/>
      <c r="H90" s="248">
        <v>90</v>
      </c>
      <c r="I90" s="249"/>
      <c r="J90" s="245"/>
      <c r="K90" s="245"/>
      <c r="L90" s="250"/>
      <c r="M90" s="251"/>
      <c r="N90" s="252"/>
      <c r="O90" s="252"/>
      <c r="P90" s="252"/>
      <c r="Q90" s="252"/>
      <c r="R90" s="252"/>
      <c r="S90" s="252"/>
      <c r="T90" s="253"/>
      <c r="AT90" s="254" t="s">
        <v>132</v>
      </c>
      <c r="AU90" s="254" t="s">
        <v>79</v>
      </c>
      <c r="AV90" s="12" t="s">
        <v>79</v>
      </c>
      <c r="AW90" s="12" t="s">
        <v>33</v>
      </c>
      <c r="AX90" s="12" t="s">
        <v>77</v>
      </c>
      <c r="AY90" s="254" t="s">
        <v>119</v>
      </c>
    </row>
    <row r="91" s="1" customFormat="1" ht="25.5" customHeight="1">
      <c r="B91" s="46"/>
      <c r="C91" s="221" t="s">
        <v>144</v>
      </c>
      <c r="D91" s="221" t="s">
        <v>122</v>
      </c>
      <c r="E91" s="222" t="s">
        <v>145</v>
      </c>
      <c r="F91" s="223" t="s">
        <v>146</v>
      </c>
      <c r="G91" s="224" t="s">
        <v>125</v>
      </c>
      <c r="H91" s="225">
        <v>1</v>
      </c>
      <c r="I91" s="226"/>
      <c r="J91" s="227">
        <f>ROUND(I91*H91,2)</f>
        <v>0</v>
      </c>
      <c r="K91" s="223" t="s">
        <v>126</v>
      </c>
      <c r="L91" s="72"/>
      <c r="M91" s="228" t="s">
        <v>21</v>
      </c>
      <c r="N91" s="229" t="s">
        <v>40</v>
      </c>
      <c r="O91" s="47"/>
      <c r="P91" s="230">
        <f>O91*H91</f>
        <v>0</v>
      </c>
      <c r="Q91" s="230">
        <v>0</v>
      </c>
      <c r="R91" s="230">
        <f>Q91*H91</f>
        <v>0</v>
      </c>
      <c r="S91" s="230">
        <v>0</v>
      </c>
      <c r="T91" s="231">
        <f>S91*H91</f>
        <v>0</v>
      </c>
      <c r="AR91" s="24" t="s">
        <v>127</v>
      </c>
      <c r="AT91" s="24" t="s">
        <v>122</v>
      </c>
      <c r="AU91" s="24" t="s">
        <v>79</v>
      </c>
      <c r="AY91" s="24" t="s">
        <v>119</v>
      </c>
      <c r="BE91" s="232">
        <f>IF(N91="základní",J91,0)</f>
        <v>0</v>
      </c>
      <c r="BF91" s="232">
        <f>IF(N91="snížená",J91,0)</f>
        <v>0</v>
      </c>
      <c r="BG91" s="232">
        <f>IF(N91="zákl. přenesená",J91,0)</f>
        <v>0</v>
      </c>
      <c r="BH91" s="232">
        <f>IF(N91="sníž. přenesená",J91,0)</f>
        <v>0</v>
      </c>
      <c r="BI91" s="232">
        <f>IF(N91="nulová",J91,0)</f>
        <v>0</v>
      </c>
      <c r="BJ91" s="24" t="s">
        <v>77</v>
      </c>
      <c r="BK91" s="232">
        <f>ROUND(I91*H91,2)</f>
        <v>0</v>
      </c>
      <c r="BL91" s="24" t="s">
        <v>127</v>
      </c>
      <c r="BM91" s="24" t="s">
        <v>147</v>
      </c>
    </row>
    <row r="92" s="1" customFormat="1" ht="25.5" customHeight="1">
      <c r="B92" s="46"/>
      <c r="C92" s="221" t="s">
        <v>148</v>
      </c>
      <c r="D92" s="221" t="s">
        <v>122</v>
      </c>
      <c r="E92" s="222" t="s">
        <v>149</v>
      </c>
      <c r="F92" s="223" t="s">
        <v>150</v>
      </c>
      <c r="G92" s="224" t="s">
        <v>125</v>
      </c>
      <c r="H92" s="225">
        <v>1</v>
      </c>
      <c r="I92" s="226"/>
      <c r="J92" s="227">
        <f>ROUND(I92*H92,2)</f>
        <v>0</v>
      </c>
      <c r="K92" s="223" t="s">
        <v>126</v>
      </c>
      <c r="L92" s="72"/>
      <c r="M92" s="228" t="s">
        <v>21</v>
      </c>
      <c r="N92" s="229" t="s">
        <v>40</v>
      </c>
      <c r="O92" s="47"/>
      <c r="P92" s="230">
        <f>O92*H92</f>
        <v>0</v>
      </c>
      <c r="Q92" s="230">
        <v>0</v>
      </c>
      <c r="R92" s="230">
        <f>Q92*H92</f>
        <v>0</v>
      </c>
      <c r="S92" s="230">
        <v>0</v>
      </c>
      <c r="T92" s="231">
        <f>S92*H92</f>
        <v>0</v>
      </c>
      <c r="AR92" s="24" t="s">
        <v>127</v>
      </c>
      <c r="AT92" s="24" t="s">
        <v>122</v>
      </c>
      <c r="AU92" s="24" t="s">
        <v>79</v>
      </c>
      <c r="AY92" s="24" t="s">
        <v>119</v>
      </c>
      <c r="BE92" s="232">
        <f>IF(N92="základní",J92,0)</f>
        <v>0</v>
      </c>
      <c r="BF92" s="232">
        <f>IF(N92="snížená",J92,0)</f>
        <v>0</v>
      </c>
      <c r="BG92" s="232">
        <f>IF(N92="zákl. přenesená",J92,0)</f>
        <v>0</v>
      </c>
      <c r="BH92" s="232">
        <f>IF(N92="sníž. přenesená",J92,0)</f>
        <v>0</v>
      </c>
      <c r="BI92" s="232">
        <f>IF(N92="nulová",J92,0)</f>
        <v>0</v>
      </c>
      <c r="BJ92" s="24" t="s">
        <v>77</v>
      </c>
      <c r="BK92" s="232">
        <f>ROUND(I92*H92,2)</f>
        <v>0</v>
      </c>
      <c r="BL92" s="24" t="s">
        <v>127</v>
      </c>
      <c r="BM92" s="24" t="s">
        <v>151</v>
      </c>
    </row>
    <row r="93" s="1" customFormat="1" ht="16.5" customHeight="1">
      <c r="B93" s="46"/>
      <c r="C93" s="221" t="s">
        <v>152</v>
      </c>
      <c r="D93" s="221" t="s">
        <v>122</v>
      </c>
      <c r="E93" s="222" t="s">
        <v>153</v>
      </c>
      <c r="F93" s="223" t="s">
        <v>154</v>
      </c>
      <c r="G93" s="224" t="s">
        <v>125</v>
      </c>
      <c r="H93" s="225">
        <v>90</v>
      </c>
      <c r="I93" s="226"/>
      <c r="J93" s="227">
        <f>ROUND(I93*H93,2)</f>
        <v>0</v>
      </c>
      <c r="K93" s="223" t="s">
        <v>126</v>
      </c>
      <c r="L93" s="72"/>
      <c r="M93" s="228" t="s">
        <v>21</v>
      </c>
      <c r="N93" s="229" t="s">
        <v>40</v>
      </c>
      <c r="O93" s="47"/>
      <c r="P93" s="230">
        <f>O93*H93</f>
        <v>0</v>
      </c>
      <c r="Q93" s="230">
        <v>0</v>
      </c>
      <c r="R93" s="230">
        <f>Q93*H93</f>
        <v>0</v>
      </c>
      <c r="S93" s="230">
        <v>0</v>
      </c>
      <c r="T93" s="231">
        <f>S93*H93</f>
        <v>0</v>
      </c>
      <c r="AR93" s="24" t="s">
        <v>127</v>
      </c>
      <c r="AT93" s="24" t="s">
        <v>122</v>
      </c>
      <c r="AU93" s="24" t="s">
        <v>79</v>
      </c>
      <c r="AY93" s="24" t="s">
        <v>119</v>
      </c>
      <c r="BE93" s="232">
        <f>IF(N93="základní",J93,0)</f>
        <v>0</v>
      </c>
      <c r="BF93" s="232">
        <f>IF(N93="snížená",J93,0)</f>
        <v>0</v>
      </c>
      <c r="BG93" s="232">
        <f>IF(N93="zákl. přenesená",J93,0)</f>
        <v>0</v>
      </c>
      <c r="BH93" s="232">
        <f>IF(N93="sníž. přenesená",J93,0)</f>
        <v>0</v>
      </c>
      <c r="BI93" s="232">
        <f>IF(N93="nulová",J93,0)</f>
        <v>0</v>
      </c>
      <c r="BJ93" s="24" t="s">
        <v>77</v>
      </c>
      <c r="BK93" s="232">
        <f>ROUND(I93*H93,2)</f>
        <v>0</v>
      </c>
      <c r="BL93" s="24" t="s">
        <v>127</v>
      </c>
      <c r="BM93" s="24" t="s">
        <v>155</v>
      </c>
    </row>
    <row r="94" s="1" customFormat="1" ht="25.5" customHeight="1">
      <c r="B94" s="46"/>
      <c r="C94" s="221" t="s">
        <v>156</v>
      </c>
      <c r="D94" s="221" t="s">
        <v>122</v>
      </c>
      <c r="E94" s="222" t="s">
        <v>157</v>
      </c>
      <c r="F94" s="223" t="s">
        <v>158</v>
      </c>
      <c r="G94" s="224" t="s">
        <v>125</v>
      </c>
      <c r="H94" s="225">
        <v>90</v>
      </c>
      <c r="I94" s="226"/>
      <c r="J94" s="227">
        <f>ROUND(I94*H94,2)</f>
        <v>0</v>
      </c>
      <c r="K94" s="223" t="s">
        <v>126</v>
      </c>
      <c r="L94" s="72"/>
      <c r="M94" s="228" t="s">
        <v>21</v>
      </c>
      <c r="N94" s="229" t="s">
        <v>40</v>
      </c>
      <c r="O94" s="47"/>
      <c r="P94" s="230">
        <f>O94*H94</f>
        <v>0</v>
      </c>
      <c r="Q94" s="230">
        <v>0</v>
      </c>
      <c r="R94" s="230">
        <f>Q94*H94</f>
        <v>0</v>
      </c>
      <c r="S94" s="230">
        <v>0</v>
      </c>
      <c r="T94" s="231">
        <f>S94*H94</f>
        <v>0</v>
      </c>
      <c r="AR94" s="24" t="s">
        <v>127</v>
      </c>
      <c r="AT94" s="24" t="s">
        <v>122</v>
      </c>
      <c r="AU94" s="24" t="s">
        <v>79</v>
      </c>
      <c r="AY94" s="24" t="s">
        <v>119</v>
      </c>
      <c r="BE94" s="232">
        <f>IF(N94="základní",J94,0)</f>
        <v>0</v>
      </c>
      <c r="BF94" s="232">
        <f>IF(N94="snížená",J94,0)</f>
        <v>0</v>
      </c>
      <c r="BG94" s="232">
        <f>IF(N94="zákl. přenesená",J94,0)</f>
        <v>0</v>
      </c>
      <c r="BH94" s="232">
        <f>IF(N94="sníž. přenesená",J94,0)</f>
        <v>0</v>
      </c>
      <c r="BI94" s="232">
        <f>IF(N94="nulová",J94,0)</f>
        <v>0</v>
      </c>
      <c r="BJ94" s="24" t="s">
        <v>77</v>
      </c>
      <c r="BK94" s="232">
        <f>ROUND(I94*H94,2)</f>
        <v>0</v>
      </c>
      <c r="BL94" s="24" t="s">
        <v>127</v>
      </c>
      <c r="BM94" s="24" t="s">
        <v>159</v>
      </c>
    </row>
    <row r="95" s="10" customFormat="1" ht="37.44" customHeight="1">
      <c r="B95" s="205"/>
      <c r="C95" s="206"/>
      <c r="D95" s="207" t="s">
        <v>68</v>
      </c>
      <c r="E95" s="208" t="s">
        <v>160</v>
      </c>
      <c r="F95" s="208" t="s">
        <v>161</v>
      </c>
      <c r="G95" s="206"/>
      <c r="H95" s="206"/>
      <c r="I95" s="209"/>
      <c r="J95" s="210">
        <f>BK95</f>
        <v>0</v>
      </c>
      <c r="K95" s="206"/>
      <c r="L95" s="211"/>
      <c r="M95" s="212"/>
      <c r="N95" s="213"/>
      <c r="O95" s="213"/>
      <c r="P95" s="214">
        <f>P96</f>
        <v>0</v>
      </c>
      <c r="Q95" s="213"/>
      <c r="R95" s="214">
        <f>R96</f>
        <v>0</v>
      </c>
      <c r="S95" s="213"/>
      <c r="T95" s="215">
        <f>T96</f>
        <v>0</v>
      </c>
      <c r="AR95" s="216" t="s">
        <v>144</v>
      </c>
      <c r="AT95" s="217" t="s">
        <v>68</v>
      </c>
      <c r="AU95" s="217" t="s">
        <v>69</v>
      </c>
      <c r="AY95" s="216" t="s">
        <v>119</v>
      </c>
      <c r="BK95" s="218">
        <f>BK96</f>
        <v>0</v>
      </c>
    </row>
    <row r="96" s="10" customFormat="1" ht="19.92" customHeight="1">
      <c r="B96" s="205"/>
      <c r="C96" s="206"/>
      <c r="D96" s="207" t="s">
        <v>68</v>
      </c>
      <c r="E96" s="219" t="s">
        <v>162</v>
      </c>
      <c r="F96" s="219" t="s">
        <v>163</v>
      </c>
      <c r="G96" s="206"/>
      <c r="H96" s="206"/>
      <c r="I96" s="209"/>
      <c r="J96" s="220">
        <f>BK96</f>
        <v>0</v>
      </c>
      <c r="K96" s="206"/>
      <c r="L96" s="211"/>
      <c r="M96" s="212"/>
      <c r="N96" s="213"/>
      <c r="O96" s="213"/>
      <c r="P96" s="214">
        <f>P97</f>
        <v>0</v>
      </c>
      <c r="Q96" s="213"/>
      <c r="R96" s="214">
        <f>R97</f>
        <v>0</v>
      </c>
      <c r="S96" s="213"/>
      <c r="T96" s="215">
        <f>T97</f>
        <v>0</v>
      </c>
      <c r="AR96" s="216" t="s">
        <v>144</v>
      </c>
      <c r="AT96" s="217" t="s">
        <v>68</v>
      </c>
      <c r="AU96" s="217" t="s">
        <v>77</v>
      </c>
      <c r="AY96" s="216" t="s">
        <v>119</v>
      </c>
      <c r="BK96" s="218">
        <f>BK97</f>
        <v>0</v>
      </c>
    </row>
    <row r="97" s="1" customFormat="1" ht="16.5" customHeight="1">
      <c r="B97" s="46"/>
      <c r="C97" s="221" t="s">
        <v>120</v>
      </c>
      <c r="D97" s="221" t="s">
        <v>122</v>
      </c>
      <c r="E97" s="222" t="s">
        <v>164</v>
      </c>
      <c r="F97" s="223" t="s">
        <v>165</v>
      </c>
      <c r="G97" s="224" t="s">
        <v>166</v>
      </c>
      <c r="H97" s="225">
        <v>1</v>
      </c>
      <c r="I97" s="226"/>
      <c r="J97" s="227">
        <f>ROUND(I97*H97,2)</f>
        <v>0</v>
      </c>
      <c r="K97" s="223" t="s">
        <v>126</v>
      </c>
      <c r="L97" s="72"/>
      <c r="M97" s="228" t="s">
        <v>21</v>
      </c>
      <c r="N97" s="255" t="s">
        <v>40</v>
      </c>
      <c r="O97" s="256"/>
      <c r="P97" s="257">
        <f>O97*H97</f>
        <v>0</v>
      </c>
      <c r="Q97" s="257">
        <v>0</v>
      </c>
      <c r="R97" s="257">
        <f>Q97*H97</f>
        <v>0</v>
      </c>
      <c r="S97" s="257">
        <v>0</v>
      </c>
      <c r="T97" s="258">
        <f>S97*H97</f>
        <v>0</v>
      </c>
      <c r="AR97" s="24" t="s">
        <v>167</v>
      </c>
      <c r="AT97" s="24" t="s">
        <v>122</v>
      </c>
      <c r="AU97" s="24" t="s">
        <v>79</v>
      </c>
      <c r="AY97" s="24" t="s">
        <v>119</v>
      </c>
      <c r="BE97" s="232">
        <f>IF(N97="základní",J97,0)</f>
        <v>0</v>
      </c>
      <c r="BF97" s="232">
        <f>IF(N97="snížená",J97,0)</f>
        <v>0</v>
      </c>
      <c r="BG97" s="232">
        <f>IF(N97="zákl. přenesená",J97,0)</f>
        <v>0</v>
      </c>
      <c r="BH97" s="232">
        <f>IF(N97="sníž. přenesená",J97,0)</f>
        <v>0</v>
      </c>
      <c r="BI97" s="232">
        <f>IF(N97="nulová",J97,0)</f>
        <v>0</v>
      </c>
      <c r="BJ97" s="24" t="s">
        <v>77</v>
      </c>
      <c r="BK97" s="232">
        <f>ROUND(I97*H97,2)</f>
        <v>0</v>
      </c>
      <c r="BL97" s="24" t="s">
        <v>167</v>
      </c>
      <c r="BM97" s="24" t="s">
        <v>168</v>
      </c>
    </row>
    <row r="98" s="1" customFormat="1" ht="6.96" customHeight="1">
      <c r="B98" s="67"/>
      <c r="C98" s="68"/>
      <c r="D98" s="68"/>
      <c r="E98" s="68"/>
      <c r="F98" s="68"/>
      <c r="G98" s="68"/>
      <c r="H98" s="68"/>
      <c r="I98" s="166"/>
      <c r="J98" s="68"/>
      <c r="K98" s="68"/>
      <c r="L98" s="72"/>
    </row>
  </sheetData>
  <sheetProtection sheet="1" autoFilter="0" formatColumns="0" formatRows="0" objects="1" scenarios="1" spinCount="100000" saltValue="T8XWvyxTtBtxPohS/iSglO6Tn5EM1VV7fGBh7huBCzWrbBEc+j9OuwiQjy5rG080N+jgYfFs5VRqWmjfMeOdYA==" hashValue="mHnghtB3lkkkWxf0vspiKsfvJMKN6mpnq4pg2VM71PQmkzxCr9aD0PoC7ZArjL+4HWMZAAujnczmz6titpJZHw==" algorithmName="SHA-512" password="CC35"/>
  <autoFilter ref="C79:K97"/>
  <mergeCells count="10">
    <mergeCell ref="E7:H7"/>
    <mergeCell ref="E9:H9"/>
    <mergeCell ref="E24:H24"/>
    <mergeCell ref="E45:H45"/>
    <mergeCell ref="E47:H47"/>
    <mergeCell ref="J51:J52"/>
    <mergeCell ref="E70:H70"/>
    <mergeCell ref="E72:H72"/>
    <mergeCell ref="G1:H1"/>
    <mergeCell ref="L2:V2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86</v>
      </c>
      <c r="G1" s="139" t="s">
        <v>87</v>
      </c>
      <c r="H1" s="139"/>
      <c r="I1" s="140"/>
      <c r="J1" s="139" t="s">
        <v>88</v>
      </c>
      <c r="K1" s="138" t="s">
        <v>89</v>
      </c>
      <c r="L1" s="139" t="s">
        <v>90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82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79</v>
      </c>
    </row>
    <row r="4" ht="36.96" customHeight="1">
      <c r="B4" s="28"/>
      <c r="C4" s="29"/>
      <c r="D4" s="30" t="s">
        <v>91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Most Tylova M1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92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169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6" t="s">
        <v>25</v>
      </c>
      <c r="J12" s="147" t="str">
        <f>'Rekapitulace stavby'!AN8</f>
        <v>27. 1. 2018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46" t="s">
        <v>29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30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29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32</v>
      </c>
      <c r="E20" s="47"/>
      <c r="F20" s="47"/>
      <c r="G20" s="47"/>
      <c r="H20" s="47"/>
      <c r="I20" s="146" t="s">
        <v>28</v>
      </c>
      <c r="J20" s="35" t="str">
        <f>IF('Rekapitulace stavby'!AN16="","",'Rekapitulace stavby'!AN16)</f>
        <v/>
      </c>
      <c r="K20" s="51"/>
    </row>
    <row r="21" s="1" customFormat="1" ht="18" customHeight="1">
      <c r="B21" s="46"/>
      <c r="C21" s="47"/>
      <c r="D21" s="47"/>
      <c r="E21" s="35" t="str">
        <f>IF('Rekapitulace stavby'!E17="","",'Rekapitulace stavby'!E17)</f>
        <v xml:space="preserve"> </v>
      </c>
      <c r="F21" s="47"/>
      <c r="G21" s="47"/>
      <c r="H21" s="47"/>
      <c r="I21" s="146" t="s">
        <v>29</v>
      </c>
      <c r="J21" s="35" t="str">
        <f>IF('Rekapitulace stavby'!AN17="","",'Rekapitulace stavby'!AN17)</f>
        <v/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34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21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35</v>
      </c>
      <c r="E27" s="47"/>
      <c r="F27" s="47"/>
      <c r="G27" s="47"/>
      <c r="H27" s="47"/>
      <c r="I27" s="144"/>
      <c r="J27" s="155">
        <f>ROUND(J94,2)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37</v>
      </c>
      <c r="G29" s="47"/>
      <c r="H29" s="47"/>
      <c r="I29" s="156" t="s">
        <v>36</v>
      </c>
      <c r="J29" s="52" t="s">
        <v>38</v>
      </c>
      <c r="K29" s="51"/>
    </row>
    <row r="30" s="1" customFormat="1" ht="14.4" customHeight="1">
      <c r="B30" s="46"/>
      <c r="C30" s="47"/>
      <c r="D30" s="55" t="s">
        <v>39</v>
      </c>
      <c r="E30" s="55" t="s">
        <v>40</v>
      </c>
      <c r="F30" s="157">
        <f>ROUND(SUM(BE94:BE482), 2)</f>
        <v>0</v>
      </c>
      <c r="G30" s="47"/>
      <c r="H30" s="47"/>
      <c r="I30" s="158">
        <v>0.20999999999999999</v>
      </c>
      <c r="J30" s="157">
        <f>ROUND(ROUND((SUM(BE94:BE482)), 2)*I30, 2)</f>
        <v>0</v>
      </c>
      <c r="K30" s="51"/>
    </row>
    <row r="31" s="1" customFormat="1" ht="14.4" customHeight="1">
      <c r="B31" s="46"/>
      <c r="C31" s="47"/>
      <c r="D31" s="47"/>
      <c r="E31" s="55" t="s">
        <v>41</v>
      </c>
      <c r="F31" s="157">
        <f>ROUND(SUM(BF94:BF482), 2)</f>
        <v>0</v>
      </c>
      <c r="G31" s="47"/>
      <c r="H31" s="47"/>
      <c r="I31" s="158">
        <v>0.14999999999999999</v>
      </c>
      <c r="J31" s="157">
        <f>ROUND(ROUND((SUM(BF94:BF482)),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42</v>
      </c>
      <c r="F32" s="157">
        <f>ROUND(SUM(BG94:BG482),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43</v>
      </c>
      <c r="F33" s="157">
        <f>ROUND(SUM(BH94:BH482),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44</v>
      </c>
      <c r="F34" s="157">
        <f>ROUND(SUM(BI94:BI482),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45</v>
      </c>
      <c r="E36" s="98"/>
      <c r="F36" s="98"/>
      <c r="G36" s="161" t="s">
        <v>46</v>
      </c>
      <c r="H36" s="162" t="s">
        <v>47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94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Most Tylova M1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92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SO 201 - Most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 xml:space="preserve"> </v>
      </c>
      <c r="G49" s="47"/>
      <c r="H49" s="47"/>
      <c r="I49" s="146" t="s">
        <v>25</v>
      </c>
      <c r="J49" s="147" t="str">
        <f>IF(J12="","",J12)</f>
        <v>27. 1. 2018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 xml:space="preserve"> </v>
      </c>
      <c r="G51" s="47"/>
      <c r="H51" s="47"/>
      <c r="I51" s="146" t="s">
        <v>32</v>
      </c>
      <c r="J51" s="44" t="str">
        <f>E21</f>
        <v xml:space="preserve"> </v>
      </c>
      <c r="K51" s="51"/>
    </row>
    <row r="52" s="1" customFormat="1" ht="14.4" customHeight="1">
      <c r="B52" s="46"/>
      <c r="C52" s="40" t="s">
        <v>30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95</v>
      </c>
      <c r="D54" s="159"/>
      <c r="E54" s="159"/>
      <c r="F54" s="159"/>
      <c r="G54" s="159"/>
      <c r="H54" s="159"/>
      <c r="I54" s="173"/>
      <c r="J54" s="174" t="s">
        <v>96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97</v>
      </c>
      <c r="D56" s="47"/>
      <c r="E56" s="47"/>
      <c r="F56" s="47"/>
      <c r="G56" s="47"/>
      <c r="H56" s="47"/>
      <c r="I56" s="144"/>
      <c r="J56" s="155">
        <f>J94</f>
        <v>0</v>
      </c>
      <c r="K56" s="51"/>
      <c r="AU56" s="24" t="s">
        <v>98</v>
      </c>
    </row>
    <row r="57" s="7" customFormat="1" ht="24.96" customHeight="1">
      <c r="B57" s="177"/>
      <c r="C57" s="178"/>
      <c r="D57" s="179" t="s">
        <v>99</v>
      </c>
      <c r="E57" s="180"/>
      <c r="F57" s="180"/>
      <c r="G57" s="180"/>
      <c r="H57" s="180"/>
      <c r="I57" s="181"/>
      <c r="J57" s="182">
        <f>J95</f>
        <v>0</v>
      </c>
      <c r="K57" s="183"/>
    </row>
    <row r="58" s="8" customFormat="1" ht="19.92" customHeight="1">
      <c r="B58" s="184"/>
      <c r="C58" s="185"/>
      <c r="D58" s="186" t="s">
        <v>170</v>
      </c>
      <c r="E58" s="187"/>
      <c r="F58" s="187"/>
      <c r="G58" s="187"/>
      <c r="H58" s="187"/>
      <c r="I58" s="188"/>
      <c r="J58" s="189">
        <f>J96</f>
        <v>0</v>
      </c>
      <c r="K58" s="190"/>
    </row>
    <row r="59" s="8" customFormat="1" ht="19.92" customHeight="1">
      <c r="B59" s="184"/>
      <c r="C59" s="185"/>
      <c r="D59" s="186" t="s">
        <v>171</v>
      </c>
      <c r="E59" s="187"/>
      <c r="F59" s="187"/>
      <c r="G59" s="187"/>
      <c r="H59" s="187"/>
      <c r="I59" s="188"/>
      <c r="J59" s="189">
        <f>J167</f>
        <v>0</v>
      </c>
      <c r="K59" s="190"/>
    </row>
    <row r="60" s="8" customFormat="1" ht="19.92" customHeight="1">
      <c r="B60" s="184"/>
      <c r="C60" s="185"/>
      <c r="D60" s="186" t="s">
        <v>172</v>
      </c>
      <c r="E60" s="187"/>
      <c r="F60" s="187"/>
      <c r="G60" s="187"/>
      <c r="H60" s="187"/>
      <c r="I60" s="188"/>
      <c r="J60" s="189">
        <f>J176</f>
        <v>0</v>
      </c>
      <c r="K60" s="190"/>
    </row>
    <row r="61" s="8" customFormat="1" ht="19.92" customHeight="1">
      <c r="B61" s="184"/>
      <c r="C61" s="185"/>
      <c r="D61" s="186" t="s">
        <v>173</v>
      </c>
      <c r="E61" s="187"/>
      <c r="F61" s="187"/>
      <c r="G61" s="187"/>
      <c r="H61" s="187"/>
      <c r="I61" s="188"/>
      <c r="J61" s="189">
        <f>J200</f>
        <v>0</v>
      </c>
      <c r="K61" s="190"/>
    </row>
    <row r="62" s="8" customFormat="1" ht="19.92" customHeight="1">
      <c r="B62" s="184"/>
      <c r="C62" s="185"/>
      <c r="D62" s="186" t="s">
        <v>174</v>
      </c>
      <c r="E62" s="187"/>
      <c r="F62" s="187"/>
      <c r="G62" s="187"/>
      <c r="H62" s="187"/>
      <c r="I62" s="188"/>
      <c r="J62" s="189">
        <f>J230</f>
        <v>0</v>
      </c>
      <c r="K62" s="190"/>
    </row>
    <row r="63" s="8" customFormat="1" ht="19.92" customHeight="1">
      <c r="B63" s="184"/>
      <c r="C63" s="185"/>
      <c r="D63" s="186" t="s">
        <v>175</v>
      </c>
      <c r="E63" s="187"/>
      <c r="F63" s="187"/>
      <c r="G63" s="187"/>
      <c r="H63" s="187"/>
      <c r="I63" s="188"/>
      <c r="J63" s="189">
        <f>J283</f>
        <v>0</v>
      </c>
      <c r="K63" s="190"/>
    </row>
    <row r="64" s="8" customFormat="1" ht="19.92" customHeight="1">
      <c r="B64" s="184"/>
      <c r="C64" s="185"/>
      <c r="D64" s="186" t="s">
        <v>176</v>
      </c>
      <c r="E64" s="187"/>
      <c r="F64" s="187"/>
      <c r="G64" s="187"/>
      <c r="H64" s="187"/>
      <c r="I64" s="188"/>
      <c r="J64" s="189">
        <f>J290</f>
        <v>0</v>
      </c>
      <c r="K64" s="190"/>
    </row>
    <row r="65" s="8" customFormat="1" ht="19.92" customHeight="1">
      <c r="B65" s="184"/>
      <c r="C65" s="185"/>
      <c r="D65" s="186" t="s">
        <v>100</v>
      </c>
      <c r="E65" s="187"/>
      <c r="F65" s="187"/>
      <c r="G65" s="187"/>
      <c r="H65" s="187"/>
      <c r="I65" s="188"/>
      <c r="J65" s="189">
        <f>J302</f>
        <v>0</v>
      </c>
      <c r="K65" s="190"/>
    </row>
    <row r="66" s="8" customFormat="1" ht="19.92" customHeight="1">
      <c r="B66" s="184"/>
      <c r="C66" s="185"/>
      <c r="D66" s="186" t="s">
        <v>177</v>
      </c>
      <c r="E66" s="187"/>
      <c r="F66" s="187"/>
      <c r="G66" s="187"/>
      <c r="H66" s="187"/>
      <c r="I66" s="188"/>
      <c r="J66" s="189">
        <f>J389</f>
        <v>0</v>
      </c>
      <c r="K66" s="190"/>
    </row>
    <row r="67" s="8" customFormat="1" ht="19.92" customHeight="1">
      <c r="B67" s="184"/>
      <c r="C67" s="185"/>
      <c r="D67" s="186" t="s">
        <v>178</v>
      </c>
      <c r="E67" s="187"/>
      <c r="F67" s="187"/>
      <c r="G67" s="187"/>
      <c r="H67" s="187"/>
      <c r="I67" s="188"/>
      <c r="J67" s="189">
        <f>J410</f>
        <v>0</v>
      </c>
      <c r="K67" s="190"/>
    </row>
    <row r="68" s="7" customFormat="1" ht="24.96" customHeight="1">
      <c r="B68" s="177"/>
      <c r="C68" s="178"/>
      <c r="D68" s="179" t="s">
        <v>179</v>
      </c>
      <c r="E68" s="180"/>
      <c r="F68" s="180"/>
      <c r="G68" s="180"/>
      <c r="H68" s="180"/>
      <c r="I68" s="181"/>
      <c r="J68" s="182">
        <f>J412</f>
        <v>0</v>
      </c>
      <c r="K68" s="183"/>
    </row>
    <row r="69" s="8" customFormat="1" ht="19.92" customHeight="1">
      <c r="B69" s="184"/>
      <c r="C69" s="185"/>
      <c r="D69" s="186" t="s">
        <v>180</v>
      </c>
      <c r="E69" s="187"/>
      <c r="F69" s="187"/>
      <c r="G69" s="187"/>
      <c r="H69" s="187"/>
      <c r="I69" s="188"/>
      <c r="J69" s="189">
        <f>J413</f>
        <v>0</v>
      </c>
      <c r="K69" s="190"/>
    </row>
    <row r="70" s="7" customFormat="1" ht="24.96" customHeight="1">
      <c r="B70" s="177"/>
      <c r="C70" s="178"/>
      <c r="D70" s="179" t="s">
        <v>101</v>
      </c>
      <c r="E70" s="180"/>
      <c r="F70" s="180"/>
      <c r="G70" s="180"/>
      <c r="H70" s="180"/>
      <c r="I70" s="181"/>
      <c r="J70" s="182">
        <f>J455</f>
        <v>0</v>
      </c>
      <c r="K70" s="183"/>
    </row>
    <row r="71" s="8" customFormat="1" ht="19.92" customHeight="1">
      <c r="B71" s="184"/>
      <c r="C71" s="185"/>
      <c r="D71" s="186" t="s">
        <v>181</v>
      </c>
      <c r="E71" s="187"/>
      <c r="F71" s="187"/>
      <c r="G71" s="187"/>
      <c r="H71" s="187"/>
      <c r="I71" s="188"/>
      <c r="J71" s="189">
        <f>J456</f>
        <v>0</v>
      </c>
      <c r="K71" s="190"/>
    </row>
    <row r="72" s="8" customFormat="1" ht="19.92" customHeight="1">
      <c r="B72" s="184"/>
      <c r="C72" s="185"/>
      <c r="D72" s="186" t="s">
        <v>182</v>
      </c>
      <c r="E72" s="187"/>
      <c r="F72" s="187"/>
      <c r="G72" s="187"/>
      <c r="H72" s="187"/>
      <c r="I72" s="188"/>
      <c r="J72" s="189">
        <f>J474</f>
        <v>0</v>
      </c>
      <c r="K72" s="190"/>
    </row>
    <row r="73" s="8" customFormat="1" ht="19.92" customHeight="1">
      <c r="B73" s="184"/>
      <c r="C73" s="185"/>
      <c r="D73" s="186" t="s">
        <v>102</v>
      </c>
      <c r="E73" s="187"/>
      <c r="F73" s="187"/>
      <c r="G73" s="187"/>
      <c r="H73" s="187"/>
      <c r="I73" s="188"/>
      <c r="J73" s="189">
        <f>J477</f>
        <v>0</v>
      </c>
      <c r="K73" s="190"/>
    </row>
    <row r="74" s="8" customFormat="1" ht="19.92" customHeight="1">
      <c r="B74" s="184"/>
      <c r="C74" s="185"/>
      <c r="D74" s="186" t="s">
        <v>183</v>
      </c>
      <c r="E74" s="187"/>
      <c r="F74" s="187"/>
      <c r="G74" s="187"/>
      <c r="H74" s="187"/>
      <c r="I74" s="188"/>
      <c r="J74" s="189">
        <f>J481</f>
        <v>0</v>
      </c>
      <c r="K74" s="190"/>
    </row>
    <row r="75" s="1" customFormat="1" ht="21.84" customHeight="1">
      <c r="B75" s="46"/>
      <c r="C75" s="47"/>
      <c r="D75" s="47"/>
      <c r="E75" s="47"/>
      <c r="F75" s="47"/>
      <c r="G75" s="47"/>
      <c r="H75" s="47"/>
      <c r="I75" s="144"/>
      <c r="J75" s="47"/>
      <c r="K75" s="51"/>
    </row>
    <row r="76" s="1" customFormat="1" ht="6.96" customHeight="1">
      <c r="B76" s="67"/>
      <c r="C76" s="68"/>
      <c r="D76" s="68"/>
      <c r="E76" s="68"/>
      <c r="F76" s="68"/>
      <c r="G76" s="68"/>
      <c r="H76" s="68"/>
      <c r="I76" s="166"/>
      <c r="J76" s="68"/>
      <c r="K76" s="69"/>
    </row>
    <row r="80" s="1" customFormat="1" ht="6.96" customHeight="1">
      <c r="B80" s="70"/>
      <c r="C80" s="71"/>
      <c r="D80" s="71"/>
      <c r="E80" s="71"/>
      <c r="F80" s="71"/>
      <c r="G80" s="71"/>
      <c r="H80" s="71"/>
      <c r="I80" s="169"/>
      <c r="J80" s="71"/>
      <c r="K80" s="71"/>
      <c r="L80" s="72"/>
    </row>
    <row r="81" s="1" customFormat="1" ht="36.96" customHeight="1">
      <c r="B81" s="46"/>
      <c r="C81" s="73" t="s">
        <v>103</v>
      </c>
      <c r="D81" s="74"/>
      <c r="E81" s="74"/>
      <c r="F81" s="74"/>
      <c r="G81" s="74"/>
      <c r="H81" s="74"/>
      <c r="I81" s="191"/>
      <c r="J81" s="74"/>
      <c r="K81" s="74"/>
      <c r="L81" s="72"/>
    </row>
    <row r="82" s="1" customFormat="1" ht="6.96" customHeight="1">
      <c r="B82" s="46"/>
      <c r="C82" s="74"/>
      <c r="D82" s="74"/>
      <c r="E82" s="74"/>
      <c r="F82" s="74"/>
      <c r="G82" s="74"/>
      <c r="H82" s="74"/>
      <c r="I82" s="191"/>
      <c r="J82" s="74"/>
      <c r="K82" s="74"/>
      <c r="L82" s="72"/>
    </row>
    <row r="83" s="1" customFormat="1" ht="14.4" customHeight="1">
      <c r="B83" s="46"/>
      <c r="C83" s="76" t="s">
        <v>18</v>
      </c>
      <c r="D83" s="74"/>
      <c r="E83" s="74"/>
      <c r="F83" s="74"/>
      <c r="G83" s="74"/>
      <c r="H83" s="74"/>
      <c r="I83" s="191"/>
      <c r="J83" s="74"/>
      <c r="K83" s="74"/>
      <c r="L83" s="72"/>
    </row>
    <row r="84" s="1" customFormat="1" ht="16.5" customHeight="1">
      <c r="B84" s="46"/>
      <c r="C84" s="74"/>
      <c r="D84" s="74"/>
      <c r="E84" s="192" t="str">
        <f>E7</f>
        <v>Most Tylova M1</v>
      </c>
      <c r="F84" s="76"/>
      <c r="G84" s="76"/>
      <c r="H84" s="76"/>
      <c r="I84" s="191"/>
      <c r="J84" s="74"/>
      <c r="K84" s="74"/>
      <c r="L84" s="72"/>
    </row>
    <row r="85" s="1" customFormat="1" ht="14.4" customHeight="1">
      <c r="B85" s="46"/>
      <c r="C85" s="76" t="s">
        <v>92</v>
      </c>
      <c r="D85" s="74"/>
      <c r="E85" s="74"/>
      <c r="F85" s="74"/>
      <c r="G85" s="74"/>
      <c r="H85" s="74"/>
      <c r="I85" s="191"/>
      <c r="J85" s="74"/>
      <c r="K85" s="74"/>
      <c r="L85" s="72"/>
    </row>
    <row r="86" s="1" customFormat="1" ht="17.25" customHeight="1">
      <c r="B86" s="46"/>
      <c r="C86" s="74"/>
      <c r="D86" s="74"/>
      <c r="E86" s="82" t="str">
        <f>E9</f>
        <v>SO 201 - Most</v>
      </c>
      <c r="F86" s="74"/>
      <c r="G86" s="74"/>
      <c r="H86" s="74"/>
      <c r="I86" s="191"/>
      <c r="J86" s="74"/>
      <c r="K86" s="74"/>
      <c r="L86" s="72"/>
    </row>
    <row r="87" s="1" customFormat="1" ht="6.96" customHeight="1">
      <c r="B87" s="46"/>
      <c r="C87" s="74"/>
      <c r="D87" s="74"/>
      <c r="E87" s="74"/>
      <c r="F87" s="74"/>
      <c r="G87" s="74"/>
      <c r="H87" s="74"/>
      <c r="I87" s="191"/>
      <c r="J87" s="74"/>
      <c r="K87" s="74"/>
      <c r="L87" s="72"/>
    </row>
    <row r="88" s="1" customFormat="1" ht="18" customHeight="1">
      <c r="B88" s="46"/>
      <c r="C88" s="76" t="s">
        <v>23</v>
      </c>
      <c r="D88" s="74"/>
      <c r="E88" s="74"/>
      <c r="F88" s="193" t="str">
        <f>F12</f>
        <v xml:space="preserve"> </v>
      </c>
      <c r="G88" s="74"/>
      <c r="H88" s="74"/>
      <c r="I88" s="194" t="s">
        <v>25</v>
      </c>
      <c r="J88" s="85" t="str">
        <f>IF(J12="","",J12)</f>
        <v>27. 1. 2018</v>
      </c>
      <c r="K88" s="74"/>
      <c r="L88" s="72"/>
    </row>
    <row r="89" s="1" customFormat="1" ht="6.96" customHeight="1">
      <c r="B89" s="46"/>
      <c r="C89" s="74"/>
      <c r="D89" s="74"/>
      <c r="E89" s="74"/>
      <c r="F89" s="74"/>
      <c r="G89" s="74"/>
      <c r="H89" s="74"/>
      <c r="I89" s="191"/>
      <c r="J89" s="74"/>
      <c r="K89" s="74"/>
      <c r="L89" s="72"/>
    </row>
    <row r="90" s="1" customFormat="1">
      <c r="B90" s="46"/>
      <c r="C90" s="76" t="s">
        <v>27</v>
      </c>
      <c r="D90" s="74"/>
      <c r="E90" s="74"/>
      <c r="F90" s="193" t="str">
        <f>E15</f>
        <v xml:space="preserve"> </v>
      </c>
      <c r="G90" s="74"/>
      <c r="H90" s="74"/>
      <c r="I90" s="194" t="s">
        <v>32</v>
      </c>
      <c r="J90" s="193" t="str">
        <f>E21</f>
        <v xml:space="preserve"> </v>
      </c>
      <c r="K90" s="74"/>
      <c r="L90" s="72"/>
    </row>
    <row r="91" s="1" customFormat="1" ht="14.4" customHeight="1">
      <c r="B91" s="46"/>
      <c r="C91" s="76" t="s">
        <v>30</v>
      </c>
      <c r="D91" s="74"/>
      <c r="E91" s="74"/>
      <c r="F91" s="193" t="str">
        <f>IF(E18="","",E18)</f>
        <v/>
      </c>
      <c r="G91" s="74"/>
      <c r="H91" s="74"/>
      <c r="I91" s="191"/>
      <c r="J91" s="74"/>
      <c r="K91" s="74"/>
      <c r="L91" s="72"/>
    </row>
    <row r="92" s="1" customFormat="1" ht="10.32" customHeight="1">
      <c r="B92" s="46"/>
      <c r="C92" s="74"/>
      <c r="D92" s="74"/>
      <c r="E92" s="74"/>
      <c r="F92" s="74"/>
      <c r="G92" s="74"/>
      <c r="H92" s="74"/>
      <c r="I92" s="191"/>
      <c r="J92" s="74"/>
      <c r="K92" s="74"/>
      <c r="L92" s="72"/>
    </row>
    <row r="93" s="9" customFormat="1" ht="29.28" customHeight="1">
      <c r="B93" s="195"/>
      <c r="C93" s="196" t="s">
        <v>104</v>
      </c>
      <c r="D93" s="197" t="s">
        <v>54</v>
      </c>
      <c r="E93" s="197" t="s">
        <v>50</v>
      </c>
      <c r="F93" s="197" t="s">
        <v>105</v>
      </c>
      <c r="G93" s="197" t="s">
        <v>106</v>
      </c>
      <c r="H93" s="197" t="s">
        <v>107</v>
      </c>
      <c r="I93" s="198" t="s">
        <v>108</v>
      </c>
      <c r="J93" s="197" t="s">
        <v>96</v>
      </c>
      <c r="K93" s="199" t="s">
        <v>109</v>
      </c>
      <c r="L93" s="200"/>
      <c r="M93" s="102" t="s">
        <v>110</v>
      </c>
      <c r="N93" s="103" t="s">
        <v>39</v>
      </c>
      <c r="O93" s="103" t="s">
        <v>111</v>
      </c>
      <c r="P93" s="103" t="s">
        <v>112</v>
      </c>
      <c r="Q93" s="103" t="s">
        <v>113</v>
      </c>
      <c r="R93" s="103" t="s">
        <v>114</v>
      </c>
      <c r="S93" s="103" t="s">
        <v>115</v>
      </c>
      <c r="T93" s="104" t="s">
        <v>116</v>
      </c>
    </row>
    <row r="94" s="1" customFormat="1" ht="29.28" customHeight="1">
      <c r="B94" s="46"/>
      <c r="C94" s="108" t="s">
        <v>97</v>
      </c>
      <c r="D94" s="74"/>
      <c r="E94" s="74"/>
      <c r="F94" s="74"/>
      <c r="G94" s="74"/>
      <c r="H94" s="74"/>
      <c r="I94" s="191"/>
      <c r="J94" s="201">
        <f>BK94</f>
        <v>0</v>
      </c>
      <c r="K94" s="74"/>
      <c r="L94" s="72"/>
      <c r="M94" s="105"/>
      <c r="N94" s="106"/>
      <c r="O94" s="106"/>
      <c r="P94" s="202">
        <f>P95+P412+P455</f>
        <v>0</v>
      </c>
      <c r="Q94" s="106"/>
      <c r="R94" s="202">
        <f>R95+R412+R455</f>
        <v>508.99131328999999</v>
      </c>
      <c r="S94" s="106"/>
      <c r="T94" s="203">
        <f>T95+T412+T455</f>
        <v>352.00627759999998</v>
      </c>
      <c r="AT94" s="24" t="s">
        <v>68</v>
      </c>
      <c r="AU94" s="24" t="s">
        <v>98</v>
      </c>
      <c r="BK94" s="204">
        <f>BK95+BK412+BK455</f>
        <v>0</v>
      </c>
    </row>
    <row r="95" s="10" customFormat="1" ht="37.44" customHeight="1">
      <c r="B95" s="205"/>
      <c r="C95" s="206"/>
      <c r="D95" s="207" t="s">
        <v>68</v>
      </c>
      <c r="E95" s="208" t="s">
        <v>117</v>
      </c>
      <c r="F95" s="208" t="s">
        <v>118</v>
      </c>
      <c r="G95" s="206"/>
      <c r="H95" s="206"/>
      <c r="I95" s="209"/>
      <c r="J95" s="210">
        <f>BK95</f>
        <v>0</v>
      </c>
      <c r="K95" s="206"/>
      <c r="L95" s="211"/>
      <c r="M95" s="212"/>
      <c r="N95" s="213"/>
      <c r="O95" s="213"/>
      <c r="P95" s="214">
        <f>P96+P167+P176+P200+P230+P283+P290+P302+P389+P410</f>
        <v>0</v>
      </c>
      <c r="Q95" s="213"/>
      <c r="R95" s="214">
        <f>R96+R167+R176+R200+R230+R283+R290+R302+R389+R410</f>
        <v>508.18783654999999</v>
      </c>
      <c r="S95" s="213"/>
      <c r="T95" s="215">
        <f>T96+T167+T176+T200+T230+T283+T290+T302+T389+T410</f>
        <v>351.86056559999997</v>
      </c>
      <c r="AR95" s="216" t="s">
        <v>77</v>
      </c>
      <c r="AT95" s="217" t="s">
        <v>68</v>
      </c>
      <c r="AU95" s="217" t="s">
        <v>69</v>
      </c>
      <c r="AY95" s="216" t="s">
        <v>119</v>
      </c>
      <c r="BK95" s="218">
        <f>BK96+BK167+BK176+BK200+BK230+BK283+BK290+BK302+BK389+BK410</f>
        <v>0</v>
      </c>
    </row>
    <row r="96" s="10" customFormat="1" ht="19.92" customHeight="1">
      <c r="B96" s="205"/>
      <c r="C96" s="206"/>
      <c r="D96" s="207" t="s">
        <v>68</v>
      </c>
      <c r="E96" s="219" t="s">
        <v>77</v>
      </c>
      <c r="F96" s="219" t="s">
        <v>184</v>
      </c>
      <c r="G96" s="206"/>
      <c r="H96" s="206"/>
      <c r="I96" s="209"/>
      <c r="J96" s="220">
        <f>BK96</f>
        <v>0</v>
      </c>
      <c r="K96" s="206"/>
      <c r="L96" s="211"/>
      <c r="M96" s="212"/>
      <c r="N96" s="213"/>
      <c r="O96" s="213"/>
      <c r="P96" s="214">
        <f>SUM(P97:P166)</f>
        <v>0</v>
      </c>
      <c r="Q96" s="213"/>
      <c r="R96" s="214">
        <f>SUM(R97:R166)</f>
        <v>157.993675</v>
      </c>
      <c r="S96" s="213"/>
      <c r="T96" s="215">
        <f>SUM(T97:T166)</f>
        <v>225.136594</v>
      </c>
      <c r="AR96" s="216" t="s">
        <v>77</v>
      </c>
      <c r="AT96" s="217" t="s">
        <v>68</v>
      </c>
      <c r="AU96" s="217" t="s">
        <v>77</v>
      </c>
      <c r="AY96" s="216" t="s">
        <v>119</v>
      </c>
      <c r="BK96" s="218">
        <f>SUM(BK97:BK166)</f>
        <v>0</v>
      </c>
    </row>
    <row r="97" s="1" customFormat="1" ht="25.5" customHeight="1">
      <c r="B97" s="46"/>
      <c r="C97" s="221" t="s">
        <v>77</v>
      </c>
      <c r="D97" s="221" t="s">
        <v>122</v>
      </c>
      <c r="E97" s="222" t="s">
        <v>185</v>
      </c>
      <c r="F97" s="223" t="s">
        <v>186</v>
      </c>
      <c r="G97" s="224" t="s">
        <v>187</v>
      </c>
      <c r="H97" s="225">
        <v>31.457999999999998</v>
      </c>
      <c r="I97" s="226"/>
      <c r="J97" s="227">
        <f>ROUND(I97*H97,2)</f>
        <v>0</v>
      </c>
      <c r="K97" s="223" t="s">
        <v>126</v>
      </c>
      <c r="L97" s="72"/>
      <c r="M97" s="228" t="s">
        <v>21</v>
      </c>
      <c r="N97" s="229" t="s">
        <v>40</v>
      </c>
      <c r="O97" s="47"/>
      <c r="P97" s="230">
        <f>O97*H97</f>
        <v>0</v>
      </c>
      <c r="Q97" s="230">
        <v>0</v>
      </c>
      <c r="R97" s="230">
        <f>Q97*H97</f>
        <v>0</v>
      </c>
      <c r="S97" s="230">
        <v>0.42499999999999999</v>
      </c>
      <c r="T97" s="231">
        <f>S97*H97</f>
        <v>13.369649999999998</v>
      </c>
      <c r="AR97" s="24" t="s">
        <v>127</v>
      </c>
      <c r="AT97" s="24" t="s">
        <v>122</v>
      </c>
      <c r="AU97" s="24" t="s">
        <v>79</v>
      </c>
      <c r="AY97" s="24" t="s">
        <v>119</v>
      </c>
      <c r="BE97" s="232">
        <f>IF(N97="základní",J97,0)</f>
        <v>0</v>
      </c>
      <c r="BF97" s="232">
        <f>IF(N97="snížená",J97,0)</f>
        <v>0</v>
      </c>
      <c r="BG97" s="232">
        <f>IF(N97="zákl. přenesená",J97,0)</f>
        <v>0</v>
      </c>
      <c r="BH97" s="232">
        <f>IF(N97="sníž. přenesená",J97,0)</f>
        <v>0</v>
      </c>
      <c r="BI97" s="232">
        <f>IF(N97="nulová",J97,0)</f>
        <v>0</v>
      </c>
      <c r="BJ97" s="24" t="s">
        <v>77</v>
      </c>
      <c r="BK97" s="232">
        <f>ROUND(I97*H97,2)</f>
        <v>0</v>
      </c>
      <c r="BL97" s="24" t="s">
        <v>127</v>
      </c>
      <c r="BM97" s="24" t="s">
        <v>188</v>
      </c>
    </row>
    <row r="98" s="11" customFormat="1">
      <c r="B98" s="233"/>
      <c r="C98" s="234"/>
      <c r="D98" s="235" t="s">
        <v>132</v>
      </c>
      <c r="E98" s="236" t="s">
        <v>21</v>
      </c>
      <c r="F98" s="237" t="s">
        <v>189</v>
      </c>
      <c r="G98" s="234"/>
      <c r="H98" s="236" t="s">
        <v>21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AT98" s="243" t="s">
        <v>132</v>
      </c>
      <c r="AU98" s="243" t="s">
        <v>79</v>
      </c>
      <c r="AV98" s="11" t="s">
        <v>77</v>
      </c>
      <c r="AW98" s="11" t="s">
        <v>33</v>
      </c>
      <c r="AX98" s="11" t="s">
        <v>69</v>
      </c>
      <c r="AY98" s="243" t="s">
        <v>119</v>
      </c>
    </row>
    <row r="99" s="12" customFormat="1">
      <c r="B99" s="244"/>
      <c r="C99" s="245"/>
      <c r="D99" s="235" t="s">
        <v>132</v>
      </c>
      <c r="E99" s="246" t="s">
        <v>21</v>
      </c>
      <c r="F99" s="247" t="s">
        <v>190</v>
      </c>
      <c r="G99" s="245"/>
      <c r="H99" s="248">
        <v>31.457999999999998</v>
      </c>
      <c r="I99" s="249"/>
      <c r="J99" s="245"/>
      <c r="K99" s="245"/>
      <c r="L99" s="250"/>
      <c r="M99" s="251"/>
      <c r="N99" s="252"/>
      <c r="O99" s="252"/>
      <c r="P99" s="252"/>
      <c r="Q99" s="252"/>
      <c r="R99" s="252"/>
      <c r="S99" s="252"/>
      <c r="T99" s="253"/>
      <c r="AT99" s="254" t="s">
        <v>132</v>
      </c>
      <c r="AU99" s="254" t="s">
        <v>79</v>
      </c>
      <c r="AV99" s="12" t="s">
        <v>79</v>
      </c>
      <c r="AW99" s="12" t="s">
        <v>33</v>
      </c>
      <c r="AX99" s="12" t="s">
        <v>77</v>
      </c>
      <c r="AY99" s="254" t="s">
        <v>119</v>
      </c>
    </row>
    <row r="100" s="1" customFormat="1" ht="16.5" customHeight="1">
      <c r="B100" s="46"/>
      <c r="C100" s="221" t="s">
        <v>79</v>
      </c>
      <c r="D100" s="221" t="s">
        <v>122</v>
      </c>
      <c r="E100" s="222" t="s">
        <v>191</v>
      </c>
      <c r="F100" s="223" t="s">
        <v>192</v>
      </c>
      <c r="G100" s="224" t="s">
        <v>187</v>
      </c>
      <c r="H100" s="225">
        <v>213</v>
      </c>
      <c r="I100" s="226"/>
      <c r="J100" s="227">
        <f>ROUND(I100*H100,2)</f>
        <v>0</v>
      </c>
      <c r="K100" s="223" t="s">
        <v>126</v>
      </c>
      <c r="L100" s="72"/>
      <c r="M100" s="228" t="s">
        <v>21</v>
      </c>
      <c r="N100" s="229" t="s">
        <v>40</v>
      </c>
      <c r="O100" s="47"/>
      <c r="P100" s="230">
        <f>O100*H100</f>
        <v>0</v>
      </c>
      <c r="Q100" s="230">
        <v>0</v>
      </c>
      <c r="R100" s="230">
        <f>Q100*H100</f>
        <v>0</v>
      </c>
      <c r="S100" s="230">
        <v>0.098000000000000004</v>
      </c>
      <c r="T100" s="231">
        <f>S100*H100</f>
        <v>20.874000000000002</v>
      </c>
      <c r="AR100" s="24" t="s">
        <v>127</v>
      </c>
      <c r="AT100" s="24" t="s">
        <v>122</v>
      </c>
      <c r="AU100" s="24" t="s">
        <v>79</v>
      </c>
      <c r="AY100" s="24" t="s">
        <v>119</v>
      </c>
      <c r="BE100" s="232">
        <f>IF(N100="základní",J100,0)</f>
        <v>0</v>
      </c>
      <c r="BF100" s="232">
        <f>IF(N100="snížená",J100,0)</f>
        <v>0</v>
      </c>
      <c r="BG100" s="232">
        <f>IF(N100="zákl. přenesená",J100,0)</f>
        <v>0</v>
      </c>
      <c r="BH100" s="232">
        <f>IF(N100="sníž. přenesená",J100,0)</f>
        <v>0</v>
      </c>
      <c r="BI100" s="232">
        <f>IF(N100="nulová",J100,0)</f>
        <v>0</v>
      </c>
      <c r="BJ100" s="24" t="s">
        <v>77</v>
      </c>
      <c r="BK100" s="232">
        <f>ROUND(I100*H100,2)</f>
        <v>0</v>
      </c>
      <c r="BL100" s="24" t="s">
        <v>127</v>
      </c>
      <c r="BM100" s="24" t="s">
        <v>193</v>
      </c>
    </row>
    <row r="101" s="12" customFormat="1">
      <c r="B101" s="244"/>
      <c r="C101" s="245"/>
      <c r="D101" s="235" t="s">
        <v>132</v>
      </c>
      <c r="E101" s="246" t="s">
        <v>21</v>
      </c>
      <c r="F101" s="247" t="s">
        <v>194</v>
      </c>
      <c r="G101" s="245"/>
      <c r="H101" s="248">
        <v>213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AT101" s="254" t="s">
        <v>132</v>
      </c>
      <c r="AU101" s="254" t="s">
        <v>79</v>
      </c>
      <c r="AV101" s="12" t="s">
        <v>79</v>
      </c>
      <c r="AW101" s="12" t="s">
        <v>33</v>
      </c>
      <c r="AX101" s="12" t="s">
        <v>77</v>
      </c>
      <c r="AY101" s="254" t="s">
        <v>119</v>
      </c>
    </row>
    <row r="102" s="1" customFormat="1" ht="25.5" customHeight="1">
      <c r="B102" s="46"/>
      <c r="C102" s="221" t="s">
        <v>135</v>
      </c>
      <c r="D102" s="221" t="s">
        <v>122</v>
      </c>
      <c r="E102" s="222" t="s">
        <v>195</v>
      </c>
      <c r="F102" s="223" t="s">
        <v>196</v>
      </c>
      <c r="G102" s="224" t="s">
        <v>187</v>
      </c>
      <c r="H102" s="225">
        <v>532</v>
      </c>
      <c r="I102" s="226"/>
      <c r="J102" s="227">
        <f>ROUND(I102*H102,2)</f>
        <v>0</v>
      </c>
      <c r="K102" s="223" t="s">
        <v>126</v>
      </c>
      <c r="L102" s="72"/>
      <c r="M102" s="228" t="s">
        <v>21</v>
      </c>
      <c r="N102" s="229" t="s">
        <v>40</v>
      </c>
      <c r="O102" s="47"/>
      <c r="P102" s="230">
        <f>O102*H102</f>
        <v>0</v>
      </c>
      <c r="Q102" s="230">
        <v>0</v>
      </c>
      <c r="R102" s="230">
        <f>Q102*H102</f>
        <v>0</v>
      </c>
      <c r="S102" s="230">
        <v>0.28999999999999998</v>
      </c>
      <c r="T102" s="231">
        <f>S102*H102</f>
        <v>154.28</v>
      </c>
      <c r="AR102" s="24" t="s">
        <v>127</v>
      </c>
      <c r="AT102" s="24" t="s">
        <v>122</v>
      </c>
      <c r="AU102" s="24" t="s">
        <v>79</v>
      </c>
      <c r="AY102" s="24" t="s">
        <v>119</v>
      </c>
      <c r="BE102" s="232">
        <f>IF(N102="základní",J102,0)</f>
        <v>0</v>
      </c>
      <c r="BF102" s="232">
        <f>IF(N102="snížená",J102,0)</f>
        <v>0</v>
      </c>
      <c r="BG102" s="232">
        <f>IF(N102="zákl. přenesená",J102,0)</f>
        <v>0</v>
      </c>
      <c r="BH102" s="232">
        <f>IF(N102="sníž. přenesená",J102,0)</f>
        <v>0</v>
      </c>
      <c r="BI102" s="232">
        <f>IF(N102="nulová",J102,0)</f>
        <v>0</v>
      </c>
      <c r="BJ102" s="24" t="s">
        <v>77</v>
      </c>
      <c r="BK102" s="232">
        <f>ROUND(I102*H102,2)</f>
        <v>0</v>
      </c>
      <c r="BL102" s="24" t="s">
        <v>127</v>
      </c>
      <c r="BM102" s="24" t="s">
        <v>197</v>
      </c>
    </row>
    <row r="103" s="12" customFormat="1">
      <c r="B103" s="244"/>
      <c r="C103" s="245"/>
      <c r="D103" s="235" t="s">
        <v>132</v>
      </c>
      <c r="E103" s="246" t="s">
        <v>21</v>
      </c>
      <c r="F103" s="247" t="s">
        <v>198</v>
      </c>
      <c r="G103" s="245"/>
      <c r="H103" s="248">
        <v>532</v>
      </c>
      <c r="I103" s="249"/>
      <c r="J103" s="245"/>
      <c r="K103" s="245"/>
      <c r="L103" s="250"/>
      <c r="M103" s="251"/>
      <c r="N103" s="252"/>
      <c r="O103" s="252"/>
      <c r="P103" s="252"/>
      <c r="Q103" s="252"/>
      <c r="R103" s="252"/>
      <c r="S103" s="252"/>
      <c r="T103" s="253"/>
      <c r="AT103" s="254" t="s">
        <v>132</v>
      </c>
      <c r="AU103" s="254" t="s">
        <v>79</v>
      </c>
      <c r="AV103" s="12" t="s">
        <v>79</v>
      </c>
      <c r="AW103" s="12" t="s">
        <v>33</v>
      </c>
      <c r="AX103" s="12" t="s">
        <v>77</v>
      </c>
      <c r="AY103" s="254" t="s">
        <v>119</v>
      </c>
    </row>
    <row r="104" s="1" customFormat="1" ht="16.5" customHeight="1">
      <c r="B104" s="46"/>
      <c r="C104" s="221" t="s">
        <v>127</v>
      </c>
      <c r="D104" s="221" t="s">
        <v>122</v>
      </c>
      <c r="E104" s="222" t="s">
        <v>199</v>
      </c>
      <c r="F104" s="223" t="s">
        <v>200</v>
      </c>
      <c r="G104" s="224" t="s">
        <v>187</v>
      </c>
      <c r="H104" s="225">
        <v>36.427999999999997</v>
      </c>
      <c r="I104" s="226"/>
      <c r="J104" s="227">
        <f>ROUND(I104*H104,2)</f>
        <v>0</v>
      </c>
      <c r="K104" s="223" t="s">
        <v>126</v>
      </c>
      <c r="L104" s="72"/>
      <c r="M104" s="228" t="s">
        <v>21</v>
      </c>
      <c r="N104" s="229" t="s">
        <v>40</v>
      </c>
      <c r="O104" s="47"/>
      <c r="P104" s="230">
        <f>O104*H104</f>
        <v>0</v>
      </c>
      <c r="Q104" s="230">
        <v>0</v>
      </c>
      <c r="R104" s="230">
        <f>Q104*H104</f>
        <v>0</v>
      </c>
      <c r="S104" s="230">
        <v>0.098000000000000004</v>
      </c>
      <c r="T104" s="231">
        <f>S104*H104</f>
        <v>3.569944</v>
      </c>
      <c r="AR104" s="24" t="s">
        <v>127</v>
      </c>
      <c r="AT104" s="24" t="s">
        <v>122</v>
      </c>
      <c r="AU104" s="24" t="s">
        <v>79</v>
      </c>
      <c r="AY104" s="24" t="s">
        <v>119</v>
      </c>
      <c r="BE104" s="232">
        <f>IF(N104="základní",J104,0)</f>
        <v>0</v>
      </c>
      <c r="BF104" s="232">
        <f>IF(N104="snížená",J104,0)</f>
        <v>0</v>
      </c>
      <c r="BG104" s="232">
        <f>IF(N104="zákl. přenesená",J104,0)</f>
        <v>0</v>
      </c>
      <c r="BH104" s="232">
        <f>IF(N104="sníž. přenesená",J104,0)</f>
        <v>0</v>
      </c>
      <c r="BI104" s="232">
        <f>IF(N104="nulová",J104,0)</f>
        <v>0</v>
      </c>
      <c r="BJ104" s="24" t="s">
        <v>77</v>
      </c>
      <c r="BK104" s="232">
        <f>ROUND(I104*H104,2)</f>
        <v>0</v>
      </c>
      <c r="BL104" s="24" t="s">
        <v>127</v>
      </c>
      <c r="BM104" s="24" t="s">
        <v>201</v>
      </c>
    </row>
    <row r="105" s="11" customFormat="1">
      <c r="B105" s="233"/>
      <c r="C105" s="234"/>
      <c r="D105" s="235" t="s">
        <v>132</v>
      </c>
      <c r="E105" s="236" t="s">
        <v>21</v>
      </c>
      <c r="F105" s="237" t="s">
        <v>202</v>
      </c>
      <c r="G105" s="234"/>
      <c r="H105" s="236" t="s">
        <v>21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AT105" s="243" t="s">
        <v>132</v>
      </c>
      <c r="AU105" s="243" t="s">
        <v>79</v>
      </c>
      <c r="AV105" s="11" t="s">
        <v>77</v>
      </c>
      <c r="AW105" s="11" t="s">
        <v>33</v>
      </c>
      <c r="AX105" s="11" t="s">
        <v>69</v>
      </c>
      <c r="AY105" s="243" t="s">
        <v>119</v>
      </c>
    </row>
    <row r="106" s="12" customFormat="1">
      <c r="B106" s="244"/>
      <c r="C106" s="245"/>
      <c r="D106" s="235" t="s">
        <v>132</v>
      </c>
      <c r="E106" s="246" t="s">
        <v>21</v>
      </c>
      <c r="F106" s="247" t="s">
        <v>203</v>
      </c>
      <c r="G106" s="245"/>
      <c r="H106" s="248">
        <v>36.427999999999997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AT106" s="254" t="s">
        <v>132</v>
      </c>
      <c r="AU106" s="254" t="s">
        <v>79</v>
      </c>
      <c r="AV106" s="12" t="s">
        <v>79</v>
      </c>
      <c r="AW106" s="12" t="s">
        <v>33</v>
      </c>
      <c r="AX106" s="12" t="s">
        <v>77</v>
      </c>
      <c r="AY106" s="254" t="s">
        <v>119</v>
      </c>
    </row>
    <row r="107" s="1" customFormat="1" ht="25.5" customHeight="1">
      <c r="B107" s="46"/>
      <c r="C107" s="221" t="s">
        <v>144</v>
      </c>
      <c r="D107" s="221" t="s">
        <v>122</v>
      </c>
      <c r="E107" s="222" t="s">
        <v>204</v>
      </c>
      <c r="F107" s="223" t="s">
        <v>205</v>
      </c>
      <c r="G107" s="224" t="s">
        <v>187</v>
      </c>
      <c r="H107" s="225">
        <v>213</v>
      </c>
      <c r="I107" s="226"/>
      <c r="J107" s="227">
        <f>ROUND(I107*H107,2)</f>
        <v>0</v>
      </c>
      <c r="K107" s="223" t="s">
        <v>126</v>
      </c>
      <c r="L107" s="72"/>
      <c r="M107" s="228" t="s">
        <v>21</v>
      </c>
      <c r="N107" s="229" t="s">
        <v>40</v>
      </c>
      <c r="O107" s="47"/>
      <c r="P107" s="230">
        <f>O107*H107</f>
        <v>0</v>
      </c>
      <c r="Q107" s="230">
        <v>5.0000000000000002E-05</v>
      </c>
      <c r="R107" s="230">
        <f>Q107*H107</f>
        <v>0.01065</v>
      </c>
      <c r="S107" s="230">
        <v>0.128</v>
      </c>
      <c r="T107" s="231">
        <f>S107*H107</f>
        <v>27.263999999999999</v>
      </c>
      <c r="AR107" s="24" t="s">
        <v>127</v>
      </c>
      <c r="AT107" s="24" t="s">
        <v>122</v>
      </c>
      <c r="AU107" s="24" t="s">
        <v>79</v>
      </c>
      <c r="AY107" s="24" t="s">
        <v>119</v>
      </c>
      <c r="BE107" s="232">
        <f>IF(N107="základní",J107,0)</f>
        <v>0</v>
      </c>
      <c r="BF107" s="232">
        <f>IF(N107="snížená",J107,0)</f>
        <v>0</v>
      </c>
      <c r="BG107" s="232">
        <f>IF(N107="zákl. přenesená",J107,0)</f>
        <v>0</v>
      </c>
      <c r="BH107" s="232">
        <f>IF(N107="sníž. přenesená",J107,0)</f>
        <v>0</v>
      </c>
      <c r="BI107" s="232">
        <f>IF(N107="nulová",J107,0)</f>
        <v>0</v>
      </c>
      <c r="BJ107" s="24" t="s">
        <v>77</v>
      </c>
      <c r="BK107" s="232">
        <f>ROUND(I107*H107,2)</f>
        <v>0</v>
      </c>
      <c r="BL107" s="24" t="s">
        <v>127</v>
      </c>
      <c r="BM107" s="24" t="s">
        <v>206</v>
      </c>
    </row>
    <row r="108" s="12" customFormat="1">
      <c r="B108" s="244"/>
      <c r="C108" s="245"/>
      <c r="D108" s="235" t="s">
        <v>132</v>
      </c>
      <c r="E108" s="246" t="s">
        <v>21</v>
      </c>
      <c r="F108" s="247" t="s">
        <v>194</v>
      </c>
      <c r="G108" s="245"/>
      <c r="H108" s="248">
        <v>213</v>
      </c>
      <c r="I108" s="249"/>
      <c r="J108" s="245"/>
      <c r="K108" s="245"/>
      <c r="L108" s="250"/>
      <c r="M108" s="251"/>
      <c r="N108" s="252"/>
      <c r="O108" s="252"/>
      <c r="P108" s="252"/>
      <c r="Q108" s="252"/>
      <c r="R108" s="252"/>
      <c r="S108" s="252"/>
      <c r="T108" s="253"/>
      <c r="AT108" s="254" t="s">
        <v>132</v>
      </c>
      <c r="AU108" s="254" t="s">
        <v>79</v>
      </c>
      <c r="AV108" s="12" t="s">
        <v>79</v>
      </c>
      <c r="AW108" s="12" t="s">
        <v>33</v>
      </c>
      <c r="AX108" s="12" t="s">
        <v>77</v>
      </c>
      <c r="AY108" s="254" t="s">
        <v>119</v>
      </c>
    </row>
    <row r="109" s="1" customFormat="1" ht="16.5" customHeight="1">
      <c r="B109" s="46"/>
      <c r="C109" s="221" t="s">
        <v>148</v>
      </c>
      <c r="D109" s="221" t="s">
        <v>122</v>
      </c>
      <c r="E109" s="222" t="s">
        <v>207</v>
      </c>
      <c r="F109" s="223" t="s">
        <v>208</v>
      </c>
      <c r="G109" s="224" t="s">
        <v>209</v>
      </c>
      <c r="H109" s="225">
        <v>8.5</v>
      </c>
      <c r="I109" s="226"/>
      <c r="J109" s="227">
        <f>ROUND(I109*H109,2)</f>
        <v>0</v>
      </c>
      <c r="K109" s="223" t="s">
        <v>126</v>
      </c>
      <c r="L109" s="72"/>
      <c r="M109" s="228" t="s">
        <v>21</v>
      </c>
      <c r="N109" s="229" t="s">
        <v>40</v>
      </c>
      <c r="O109" s="47"/>
      <c r="P109" s="230">
        <f>O109*H109</f>
        <v>0</v>
      </c>
      <c r="Q109" s="230">
        <v>0</v>
      </c>
      <c r="R109" s="230">
        <f>Q109*H109</f>
        <v>0</v>
      </c>
      <c r="S109" s="230">
        <v>0.20499999999999999</v>
      </c>
      <c r="T109" s="231">
        <f>S109*H109</f>
        <v>1.7424999999999999</v>
      </c>
      <c r="AR109" s="24" t="s">
        <v>127</v>
      </c>
      <c r="AT109" s="24" t="s">
        <v>122</v>
      </c>
      <c r="AU109" s="24" t="s">
        <v>79</v>
      </c>
      <c r="AY109" s="24" t="s">
        <v>119</v>
      </c>
      <c r="BE109" s="232">
        <f>IF(N109="základní",J109,0)</f>
        <v>0</v>
      </c>
      <c r="BF109" s="232">
        <f>IF(N109="snížená",J109,0)</f>
        <v>0</v>
      </c>
      <c r="BG109" s="232">
        <f>IF(N109="zákl. přenesená",J109,0)</f>
        <v>0</v>
      </c>
      <c r="BH109" s="232">
        <f>IF(N109="sníž. přenesená",J109,0)</f>
        <v>0</v>
      </c>
      <c r="BI109" s="232">
        <f>IF(N109="nulová",J109,0)</f>
        <v>0</v>
      </c>
      <c r="BJ109" s="24" t="s">
        <v>77</v>
      </c>
      <c r="BK109" s="232">
        <f>ROUND(I109*H109,2)</f>
        <v>0</v>
      </c>
      <c r="BL109" s="24" t="s">
        <v>127</v>
      </c>
      <c r="BM109" s="24" t="s">
        <v>210</v>
      </c>
    </row>
    <row r="110" s="12" customFormat="1">
      <c r="B110" s="244"/>
      <c r="C110" s="245"/>
      <c r="D110" s="235" t="s">
        <v>132</v>
      </c>
      <c r="E110" s="246" t="s">
        <v>21</v>
      </c>
      <c r="F110" s="247" t="s">
        <v>211</v>
      </c>
      <c r="G110" s="245"/>
      <c r="H110" s="248">
        <v>8.5</v>
      </c>
      <c r="I110" s="249"/>
      <c r="J110" s="245"/>
      <c r="K110" s="245"/>
      <c r="L110" s="250"/>
      <c r="M110" s="251"/>
      <c r="N110" s="252"/>
      <c r="O110" s="252"/>
      <c r="P110" s="252"/>
      <c r="Q110" s="252"/>
      <c r="R110" s="252"/>
      <c r="S110" s="252"/>
      <c r="T110" s="253"/>
      <c r="AT110" s="254" t="s">
        <v>132</v>
      </c>
      <c r="AU110" s="254" t="s">
        <v>79</v>
      </c>
      <c r="AV110" s="12" t="s">
        <v>79</v>
      </c>
      <c r="AW110" s="12" t="s">
        <v>33</v>
      </c>
      <c r="AX110" s="12" t="s">
        <v>77</v>
      </c>
      <c r="AY110" s="254" t="s">
        <v>119</v>
      </c>
    </row>
    <row r="111" s="1" customFormat="1" ht="16.5" customHeight="1">
      <c r="B111" s="46"/>
      <c r="C111" s="221" t="s">
        <v>152</v>
      </c>
      <c r="D111" s="221" t="s">
        <v>122</v>
      </c>
      <c r="E111" s="222" t="s">
        <v>212</v>
      </c>
      <c r="F111" s="223" t="s">
        <v>213</v>
      </c>
      <c r="G111" s="224" t="s">
        <v>209</v>
      </c>
      <c r="H111" s="225">
        <v>35.100000000000001</v>
      </c>
      <c r="I111" s="226"/>
      <c r="J111" s="227">
        <f>ROUND(I111*H111,2)</f>
        <v>0</v>
      </c>
      <c r="K111" s="223" t="s">
        <v>126</v>
      </c>
      <c r="L111" s="72"/>
      <c r="M111" s="228" t="s">
        <v>21</v>
      </c>
      <c r="N111" s="229" t="s">
        <v>40</v>
      </c>
      <c r="O111" s="47"/>
      <c r="P111" s="230">
        <f>O111*H111</f>
        <v>0</v>
      </c>
      <c r="Q111" s="230">
        <v>0</v>
      </c>
      <c r="R111" s="230">
        <f>Q111*H111</f>
        <v>0</v>
      </c>
      <c r="S111" s="230">
        <v>0.11500000000000001</v>
      </c>
      <c r="T111" s="231">
        <f>S111*H111</f>
        <v>4.0365000000000002</v>
      </c>
      <c r="AR111" s="24" t="s">
        <v>127</v>
      </c>
      <c r="AT111" s="24" t="s">
        <v>122</v>
      </c>
      <c r="AU111" s="24" t="s">
        <v>79</v>
      </c>
      <c r="AY111" s="24" t="s">
        <v>119</v>
      </c>
      <c r="BE111" s="232">
        <f>IF(N111="základní",J111,0)</f>
        <v>0</v>
      </c>
      <c r="BF111" s="232">
        <f>IF(N111="snížená",J111,0)</f>
        <v>0</v>
      </c>
      <c r="BG111" s="232">
        <f>IF(N111="zákl. přenesená",J111,0)</f>
        <v>0</v>
      </c>
      <c r="BH111" s="232">
        <f>IF(N111="sníž. přenesená",J111,0)</f>
        <v>0</v>
      </c>
      <c r="BI111" s="232">
        <f>IF(N111="nulová",J111,0)</f>
        <v>0</v>
      </c>
      <c r="BJ111" s="24" t="s">
        <v>77</v>
      </c>
      <c r="BK111" s="232">
        <f>ROUND(I111*H111,2)</f>
        <v>0</v>
      </c>
      <c r="BL111" s="24" t="s">
        <v>127</v>
      </c>
      <c r="BM111" s="24" t="s">
        <v>214</v>
      </c>
    </row>
    <row r="112" s="12" customFormat="1">
      <c r="B112" s="244"/>
      <c r="C112" s="245"/>
      <c r="D112" s="235" t="s">
        <v>132</v>
      </c>
      <c r="E112" s="246" t="s">
        <v>21</v>
      </c>
      <c r="F112" s="247" t="s">
        <v>215</v>
      </c>
      <c r="G112" s="245"/>
      <c r="H112" s="248">
        <v>35.100000000000001</v>
      </c>
      <c r="I112" s="249"/>
      <c r="J112" s="245"/>
      <c r="K112" s="245"/>
      <c r="L112" s="250"/>
      <c r="M112" s="251"/>
      <c r="N112" s="252"/>
      <c r="O112" s="252"/>
      <c r="P112" s="252"/>
      <c r="Q112" s="252"/>
      <c r="R112" s="252"/>
      <c r="S112" s="252"/>
      <c r="T112" s="253"/>
      <c r="AT112" s="254" t="s">
        <v>132</v>
      </c>
      <c r="AU112" s="254" t="s">
        <v>79</v>
      </c>
      <c r="AV112" s="12" t="s">
        <v>79</v>
      </c>
      <c r="AW112" s="12" t="s">
        <v>33</v>
      </c>
      <c r="AX112" s="12" t="s">
        <v>77</v>
      </c>
      <c r="AY112" s="254" t="s">
        <v>119</v>
      </c>
    </row>
    <row r="113" s="1" customFormat="1" ht="16.5" customHeight="1">
      <c r="B113" s="46"/>
      <c r="C113" s="221" t="s">
        <v>156</v>
      </c>
      <c r="D113" s="221" t="s">
        <v>122</v>
      </c>
      <c r="E113" s="222" t="s">
        <v>216</v>
      </c>
      <c r="F113" s="223" t="s">
        <v>217</v>
      </c>
      <c r="G113" s="224" t="s">
        <v>209</v>
      </c>
      <c r="H113" s="225">
        <v>25</v>
      </c>
      <c r="I113" s="226"/>
      <c r="J113" s="227">
        <f>ROUND(I113*H113,2)</f>
        <v>0</v>
      </c>
      <c r="K113" s="223" t="s">
        <v>126</v>
      </c>
      <c r="L113" s="72"/>
      <c r="M113" s="228" t="s">
        <v>21</v>
      </c>
      <c r="N113" s="229" t="s">
        <v>40</v>
      </c>
      <c r="O113" s="47"/>
      <c r="P113" s="230">
        <f>O113*H113</f>
        <v>0</v>
      </c>
      <c r="Q113" s="230">
        <v>0.01559</v>
      </c>
      <c r="R113" s="230">
        <f>Q113*H113</f>
        <v>0.38974999999999999</v>
      </c>
      <c r="S113" s="230">
        <v>0</v>
      </c>
      <c r="T113" s="231">
        <f>S113*H113</f>
        <v>0</v>
      </c>
      <c r="AR113" s="24" t="s">
        <v>127</v>
      </c>
      <c r="AT113" s="24" t="s">
        <v>122</v>
      </c>
      <c r="AU113" s="24" t="s">
        <v>79</v>
      </c>
      <c r="AY113" s="24" t="s">
        <v>119</v>
      </c>
      <c r="BE113" s="232">
        <f>IF(N113="základní",J113,0)</f>
        <v>0</v>
      </c>
      <c r="BF113" s="232">
        <f>IF(N113="snížená",J113,0)</f>
        <v>0</v>
      </c>
      <c r="BG113" s="232">
        <f>IF(N113="zákl. přenesená",J113,0)</f>
        <v>0</v>
      </c>
      <c r="BH113" s="232">
        <f>IF(N113="sníž. přenesená",J113,0)</f>
        <v>0</v>
      </c>
      <c r="BI113" s="232">
        <f>IF(N113="nulová",J113,0)</f>
        <v>0</v>
      </c>
      <c r="BJ113" s="24" t="s">
        <v>77</v>
      </c>
      <c r="BK113" s="232">
        <f>ROUND(I113*H113,2)</f>
        <v>0</v>
      </c>
      <c r="BL113" s="24" t="s">
        <v>127</v>
      </c>
      <c r="BM113" s="24" t="s">
        <v>218</v>
      </c>
    </row>
    <row r="114" s="12" customFormat="1">
      <c r="B114" s="244"/>
      <c r="C114" s="245"/>
      <c r="D114" s="235" t="s">
        <v>132</v>
      </c>
      <c r="E114" s="246" t="s">
        <v>21</v>
      </c>
      <c r="F114" s="247" t="s">
        <v>219</v>
      </c>
      <c r="G114" s="245"/>
      <c r="H114" s="248">
        <v>25</v>
      </c>
      <c r="I114" s="249"/>
      <c r="J114" s="245"/>
      <c r="K114" s="245"/>
      <c r="L114" s="250"/>
      <c r="M114" s="251"/>
      <c r="N114" s="252"/>
      <c r="O114" s="252"/>
      <c r="P114" s="252"/>
      <c r="Q114" s="252"/>
      <c r="R114" s="252"/>
      <c r="S114" s="252"/>
      <c r="T114" s="253"/>
      <c r="AT114" s="254" t="s">
        <v>132</v>
      </c>
      <c r="AU114" s="254" t="s">
        <v>79</v>
      </c>
      <c r="AV114" s="12" t="s">
        <v>79</v>
      </c>
      <c r="AW114" s="12" t="s">
        <v>33</v>
      </c>
      <c r="AX114" s="12" t="s">
        <v>77</v>
      </c>
      <c r="AY114" s="254" t="s">
        <v>119</v>
      </c>
    </row>
    <row r="115" s="1" customFormat="1" ht="16.5" customHeight="1">
      <c r="B115" s="46"/>
      <c r="C115" s="221" t="s">
        <v>120</v>
      </c>
      <c r="D115" s="221" t="s">
        <v>122</v>
      </c>
      <c r="E115" s="222" t="s">
        <v>220</v>
      </c>
      <c r="F115" s="223" t="s">
        <v>221</v>
      </c>
      <c r="G115" s="224" t="s">
        <v>222</v>
      </c>
      <c r="H115" s="225">
        <v>168</v>
      </c>
      <c r="I115" s="226"/>
      <c r="J115" s="227">
        <f>ROUND(I115*H115,2)</f>
        <v>0</v>
      </c>
      <c r="K115" s="223" t="s">
        <v>126</v>
      </c>
      <c r="L115" s="72"/>
      <c r="M115" s="228" t="s">
        <v>21</v>
      </c>
      <c r="N115" s="229" t="s">
        <v>40</v>
      </c>
      <c r="O115" s="47"/>
      <c r="P115" s="230">
        <f>O115*H115</f>
        <v>0</v>
      </c>
      <c r="Q115" s="230">
        <v>0</v>
      </c>
      <c r="R115" s="230">
        <f>Q115*H115</f>
        <v>0</v>
      </c>
      <c r="S115" s="230">
        <v>0</v>
      </c>
      <c r="T115" s="231">
        <f>S115*H115</f>
        <v>0</v>
      </c>
      <c r="AR115" s="24" t="s">
        <v>127</v>
      </c>
      <c r="AT115" s="24" t="s">
        <v>122</v>
      </c>
      <c r="AU115" s="24" t="s">
        <v>79</v>
      </c>
      <c r="AY115" s="24" t="s">
        <v>119</v>
      </c>
      <c r="BE115" s="232">
        <f>IF(N115="základní",J115,0)</f>
        <v>0</v>
      </c>
      <c r="BF115" s="232">
        <f>IF(N115="snížená",J115,0)</f>
        <v>0</v>
      </c>
      <c r="BG115" s="232">
        <f>IF(N115="zákl. přenesená",J115,0)</f>
        <v>0</v>
      </c>
      <c r="BH115" s="232">
        <f>IF(N115="sníž. přenesená",J115,0)</f>
        <v>0</v>
      </c>
      <c r="BI115" s="232">
        <f>IF(N115="nulová",J115,0)</f>
        <v>0</v>
      </c>
      <c r="BJ115" s="24" t="s">
        <v>77</v>
      </c>
      <c r="BK115" s="232">
        <f>ROUND(I115*H115,2)</f>
        <v>0</v>
      </c>
      <c r="BL115" s="24" t="s">
        <v>127</v>
      </c>
      <c r="BM115" s="24" t="s">
        <v>223</v>
      </c>
    </row>
    <row r="116" s="11" customFormat="1">
      <c r="B116" s="233"/>
      <c r="C116" s="234"/>
      <c r="D116" s="235" t="s">
        <v>132</v>
      </c>
      <c r="E116" s="236" t="s">
        <v>21</v>
      </c>
      <c r="F116" s="237" t="s">
        <v>224</v>
      </c>
      <c r="G116" s="234"/>
      <c r="H116" s="236" t="s">
        <v>21</v>
      </c>
      <c r="I116" s="238"/>
      <c r="J116" s="234"/>
      <c r="K116" s="234"/>
      <c r="L116" s="239"/>
      <c r="M116" s="240"/>
      <c r="N116" s="241"/>
      <c r="O116" s="241"/>
      <c r="P116" s="241"/>
      <c r="Q116" s="241"/>
      <c r="R116" s="241"/>
      <c r="S116" s="241"/>
      <c r="T116" s="242"/>
      <c r="AT116" s="243" t="s">
        <v>132</v>
      </c>
      <c r="AU116" s="243" t="s">
        <v>79</v>
      </c>
      <c r="AV116" s="11" t="s">
        <v>77</v>
      </c>
      <c r="AW116" s="11" t="s">
        <v>33</v>
      </c>
      <c r="AX116" s="11" t="s">
        <v>69</v>
      </c>
      <c r="AY116" s="243" t="s">
        <v>119</v>
      </c>
    </row>
    <row r="117" s="12" customFormat="1">
      <c r="B117" s="244"/>
      <c r="C117" s="245"/>
      <c r="D117" s="235" t="s">
        <v>132</v>
      </c>
      <c r="E117" s="246" t="s">
        <v>21</v>
      </c>
      <c r="F117" s="247" t="s">
        <v>225</v>
      </c>
      <c r="G117" s="245"/>
      <c r="H117" s="248">
        <v>168</v>
      </c>
      <c r="I117" s="249"/>
      <c r="J117" s="245"/>
      <c r="K117" s="245"/>
      <c r="L117" s="250"/>
      <c r="M117" s="251"/>
      <c r="N117" s="252"/>
      <c r="O117" s="252"/>
      <c r="P117" s="252"/>
      <c r="Q117" s="252"/>
      <c r="R117" s="252"/>
      <c r="S117" s="252"/>
      <c r="T117" s="253"/>
      <c r="AT117" s="254" t="s">
        <v>132</v>
      </c>
      <c r="AU117" s="254" t="s">
        <v>79</v>
      </c>
      <c r="AV117" s="12" t="s">
        <v>79</v>
      </c>
      <c r="AW117" s="12" t="s">
        <v>33</v>
      </c>
      <c r="AX117" s="12" t="s">
        <v>77</v>
      </c>
      <c r="AY117" s="254" t="s">
        <v>119</v>
      </c>
    </row>
    <row r="118" s="1" customFormat="1" ht="25.5" customHeight="1">
      <c r="B118" s="46"/>
      <c r="C118" s="221" t="s">
        <v>226</v>
      </c>
      <c r="D118" s="221" t="s">
        <v>122</v>
      </c>
      <c r="E118" s="222" t="s">
        <v>227</v>
      </c>
      <c r="F118" s="223" t="s">
        <v>228</v>
      </c>
      <c r="G118" s="224" t="s">
        <v>229</v>
      </c>
      <c r="H118" s="225">
        <v>14</v>
      </c>
      <c r="I118" s="226"/>
      <c r="J118" s="227">
        <f>ROUND(I118*H118,2)</f>
        <v>0</v>
      </c>
      <c r="K118" s="223" t="s">
        <v>126</v>
      </c>
      <c r="L118" s="72"/>
      <c r="M118" s="228" t="s">
        <v>21</v>
      </c>
      <c r="N118" s="229" t="s">
        <v>40</v>
      </c>
      <c r="O118" s="47"/>
      <c r="P118" s="230">
        <f>O118*H118</f>
        <v>0</v>
      </c>
      <c r="Q118" s="230">
        <v>0</v>
      </c>
      <c r="R118" s="230">
        <f>Q118*H118</f>
        <v>0</v>
      </c>
      <c r="S118" s="230">
        <v>0</v>
      </c>
      <c r="T118" s="231">
        <f>S118*H118</f>
        <v>0</v>
      </c>
      <c r="AR118" s="24" t="s">
        <v>127</v>
      </c>
      <c r="AT118" s="24" t="s">
        <v>122</v>
      </c>
      <c r="AU118" s="24" t="s">
        <v>79</v>
      </c>
      <c r="AY118" s="24" t="s">
        <v>119</v>
      </c>
      <c r="BE118" s="232">
        <f>IF(N118="základní",J118,0)</f>
        <v>0</v>
      </c>
      <c r="BF118" s="232">
        <f>IF(N118="snížená",J118,0)</f>
        <v>0</v>
      </c>
      <c r="BG118" s="232">
        <f>IF(N118="zákl. přenesená",J118,0)</f>
        <v>0</v>
      </c>
      <c r="BH118" s="232">
        <f>IF(N118="sníž. přenesená",J118,0)</f>
        <v>0</v>
      </c>
      <c r="BI118" s="232">
        <f>IF(N118="nulová",J118,0)</f>
        <v>0</v>
      </c>
      <c r="BJ118" s="24" t="s">
        <v>77</v>
      </c>
      <c r="BK118" s="232">
        <f>ROUND(I118*H118,2)</f>
        <v>0</v>
      </c>
      <c r="BL118" s="24" t="s">
        <v>127</v>
      </c>
      <c r="BM118" s="24" t="s">
        <v>230</v>
      </c>
    </row>
    <row r="119" s="11" customFormat="1">
      <c r="B119" s="233"/>
      <c r="C119" s="234"/>
      <c r="D119" s="235" t="s">
        <v>132</v>
      </c>
      <c r="E119" s="236" t="s">
        <v>21</v>
      </c>
      <c r="F119" s="237" t="s">
        <v>224</v>
      </c>
      <c r="G119" s="234"/>
      <c r="H119" s="236" t="s">
        <v>21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2"/>
      <c r="AT119" s="243" t="s">
        <v>132</v>
      </c>
      <c r="AU119" s="243" t="s">
        <v>79</v>
      </c>
      <c r="AV119" s="11" t="s">
        <v>77</v>
      </c>
      <c r="AW119" s="11" t="s">
        <v>33</v>
      </c>
      <c r="AX119" s="11" t="s">
        <v>69</v>
      </c>
      <c r="AY119" s="243" t="s">
        <v>119</v>
      </c>
    </row>
    <row r="120" s="12" customFormat="1">
      <c r="B120" s="244"/>
      <c r="C120" s="245"/>
      <c r="D120" s="235" t="s">
        <v>132</v>
      </c>
      <c r="E120" s="246" t="s">
        <v>21</v>
      </c>
      <c r="F120" s="247" t="s">
        <v>231</v>
      </c>
      <c r="G120" s="245"/>
      <c r="H120" s="248">
        <v>14</v>
      </c>
      <c r="I120" s="249"/>
      <c r="J120" s="245"/>
      <c r="K120" s="245"/>
      <c r="L120" s="250"/>
      <c r="M120" s="251"/>
      <c r="N120" s="252"/>
      <c r="O120" s="252"/>
      <c r="P120" s="252"/>
      <c r="Q120" s="252"/>
      <c r="R120" s="252"/>
      <c r="S120" s="252"/>
      <c r="T120" s="253"/>
      <c r="AT120" s="254" t="s">
        <v>132</v>
      </c>
      <c r="AU120" s="254" t="s">
        <v>79</v>
      </c>
      <c r="AV120" s="12" t="s">
        <v>79</v>
      </c>
      <c r="AW120" s="12" t="s">
        <v>33</v>
      </c>
      <c r="AX120" s="12" t="s">
        <v>77</v>
      </c>
      <c r="AY120" s="254" t="s">
        <v>119</v>
      </c>
    </row>
    <row r="121" s="1" customFormat="1" ht="25.5" customHeight="1">
      <c r="B121" s="46"/>
      <c r="C121" s="221" t="s">
        <v>232</v>
      </c>
      <c r="D121" s="221" t="s">
        <v>122</v>
      </c>
      <c r="E121" s="222" t="s">
        <v>233</v>
      </c>
      <c r="F121" s="223" t="s">
        <v>234</v>
      </c>
      <c r="G121" s="224" t="s">
        <v>235</v>
      </c>
      <c r="H121" s="225">
        <v>12.75</v>
      </c>
      <c r="I121" s="226"/>
      <c r="J121" s="227">
        <f>ROUND(I121*H121,2)</f>
        <v>0</v>
      </c>
      <c r="K121" s="223" t="s">
        <v>126</v>
      </c>
      <c r="L121" s="72"/>
      <c r="M121" s="228" t="s">
        <v>21</v>
      </c>
      <c r="N121" s="229" t="s">
        <v>40</v>
      </c>
      <c r="O121" s="47"/>
      <c r="P121" s="230">
        <f>O121*H121</f>
        <v>0</v>
      </c>
      <c r="Q121" s="230">
        <v>0</v>
      </c>
      <c r="R121" s="230">
        <f>Q121*H121</f>
        <v>0</v>
      </c>
      <c r="S121" s="230">
        <v>0</v>
      </c>
      <c r="T121" s="231">
        <f>S121*H121</f>
        <v>0</v>
      </c>
      <c r="AR121" s="24" t="s">
        <v>127</v>
      </c>
      <c r="AT121" s="24" t="s">
        <v>122</v>
      </c>
      <c r="AU121" s="24" t="s">
        <v>79</v>
      </c>
      <c r="AY121" s="24" t="s">
        <v>119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24" t="s">
        <v>77</v>
      </c>
      <c r="BK121" s="232">
        <f>ROUND(I121*H121,2)</f>
        <v>0</v>
      </c>
      <c r="BL121" s="24" t="s">
        <v>127</v>
      </c>
      <c r="BM121" s="24" t="s">
        <v>236</v>
      </c>
    </row>
    <row r="122" s="12" customFormat="1">
      <c r="B122" s="244"/>
      <c r="C122" s="245"/>
      <c r="D122" s="235" t="s">
        <v>132</v>
      </c>
      <c r="E122" s="246" t="s">
        <v>21</v>
      </c>
      <c r="F122" s="247" t="s">
        <v>237</v>
      </c>
      <c r="G122" s="245"/>
      <c r="H122" s="248">
        <v>12.75</v>
      </c>
      <c r="I122" s="249"/>
      <c r="J122" s="245"/>
      <c r="K122" s="245"/>
      <c r="L122" s="250"/>
      <c r="M122" s="251"/>
      <c r="N122" s="252"/>
      <c r="O122" s="252"/>
      <c r="P122" s="252"/>
      <c r="Q122" s="252"/>
      <c r="R122" s="252"/>
      <c r="S122" s="252"/>
      <c r="T122" s="253"/>
      <c r="AT122" s="254" t="s">
        <v>132</v>
      </c>
      <c r="AU122" s="254" t="s">
        <v>79</v>
      </c>
      <c r="AV122" s="12" t="s">
        <v>79</v>
      </c>
      <c r="AW122" s="12" t="s">
        <v>33</v>
      </c>
      <c r="AX122" s="12" t="s">
        <v>77</v>
      </c>
      <c r="AY122" s="254" t="s">
        <v>119</v>
      </c>
    </row>
    <row r="123" s="1" customFormat="1" ht="16.5" customHeight="1">
      <c r="B123" s="46"/>
      <c r="C123" s="221" t="s">
        <v>238</v>
      </c>
      <c r="D123" s="221" t="s">
        <v>122</v>
      </c>
      <c r="E123" s="222" t="s">
        <v>239</v>
      </c>
      <c r="F123" s="223" t="s">
        <v>240</v>
      </c>
      <c r="G123" s="224" t="s">
        <v>235</v>
      </c>
      <c r="H123" s="225">
        <v>39.340000000000003</v>
      </c>
      <c r="I123" s="226"/>
      <c r="J123" s="227">
        <f>ROUND(I123*H123,2)</f>
        <v>0</v>
      </c>
      <c r="K123" s="223" t="s">
        <v>126</v>
      </c>
      <c r="L123" s="72"/>
      <c r="M123" s="228" t="s">
        <v>21</v>
      </c>
      <c r="N123" s="229" t="s">
        <v>40</v>
      </c>
      <c r="O123" s="47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AR123" s="24" t="s">
        <v>127</v>
      </c>
      <c r="AT123" s="24" t="s">
        <v>122</v>
      </c>
      <c r="AU123" s="24" t="s">
        <v>79</v>
      </c>
      <c r="AY123" s="24" t="s">
        <v>119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24" t="s">
        <v>77</v>
      </c>
      <c r="BK123" s="232">
        <f>ROUND(I123*H123,2)</f>
        <v>0</v>
      </c>
      <c r="BL123" s="24" t="s">
        <v>127</v>
      </c>
      <c r="BM123" s="24" t="s">
        <v>241</v>
      </c>
    </row>
    <row r="124" s="11" customFormat="1">
      <c r="B124" s="233"/>
      <c r="C124" s="234"/>
      <c r="D124" s="235" t="s">
        <v>132</v>
      </c>
      <c r="E124" s="236" t="s">
        <v>21</v>
      </c>
      <c r="F124" s="237" t="s">
        <v>242</v>
      </c>
      <c r="G124" s="234"/>
      <c r="H124" s="236" t="s">
        <v>21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AT124" s="243" t="s">
        <v>132</v>
      </c>
      <c r="AU124" s="243" t="s">
        <v>79</v>
      </c>
      <c r="AV124" s="11" t="s">
        <v>77</v>
      </c>
      <c r="AW124" s="11" t="s">
        <v>33</v>
      </c>
      <c r="AX124" s="11" t="s">
        <v>69</v>
      </c>
      <c r="AY124" s="243" t="s">
        <v>119</v>
      </c>
    </row>
    <row r="125" s="12" customFormat="1">
      <c r="B125" s="244"/>
      <c r="C125" s="245"/>
      <c r="D125" s="235" t="s">
        <v>132</v>
      </c>
      <c r="E125" s="246" t="s">
        <v>21</v>
      </c>
      <c r="F125" s="247" t="s">
        <v>243</v>
      </c>
      <c r="G125" s="245"/>
      <c r="H125" s="248">
        <v>11.34</v>
      </c>
      <c r="I125" s="249"/>
      <c r="J125" s="245"/>
      <c r="K125" s="245"/>
      <c r="L125" s="250"/>
      <c r="M125" s="251"/>
      <c r="N125" s="252"/>
      <c r="O125" s="252"/>
      <c r="P125" s="252"/>
      <c r="Q125" s="252"/>
      <c r="R125" s="252"/>
      <c r="S125" s="252"/>
      <c r="T125" s="253"/>
      <c r="AT125" s="254" t="s">
        <v>132</v>
      </c>
      <c r="AU125" s="254" t="s">
        <v>79</v>
      </c>
      <c r="AV125" s="12" t="s">
        <v>79</v>
      </c>
      <c r="AW125" s="12" t="s">
        <v>33</v>
      </c>
      <c r="AX125" s="12" t="s">
        <v>69</v>
      </c>
      <c r="AY125" s="254" t="s">
        <v>119</v>
      </c>
    </row>
    <row r="126" s="11" customFormat="1">
      <c r="B126" s="233"/>
      <c r="C126" s="234"/>
      <c r="D126" s="235" t="s">
        <v>132</v>
      </c>
      <c r="E126" s="236" t="s">
        <v>21</v>
      </c>
      <c r="F126" s="237" t="s">
        <v>244</v>
      </c>
      <c r="G126" s="234"/>
      <c r="H126" s="236" t="s">
        <v>21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AT126" s="243" t="s">
        <v>132</v>
      </c>
      <c r="AU126" s="243" t="s">
        <v>79</v>
      </c>
      <c r="AV126" s="11" t="s">
        <v>77</v>
      </c>
      <c r="AW126" s="11" t="s">
        <v>33</v>
      </c>
      <c r="AX126" s="11" t="s">
        <v>69</v>
      </c>
      <c r="AY126" s="243" t="s">
        <v>119</v>
      </c>
    </row>
    <row r="127" s="12" customFormat="1">
      <c r="B127" s="244"/>
      <c r="C127" s="245"/>
      <c r="D127" s="235" t="s">
        <v>132</v>
      </c>
      <c r="E127" s="246" t="s">
        <v>21</v>
      </c>
      <c r="F127" s="247" t="s">
        <v>245</v>
      </c>
      <c r="G127" s="245"/>
      <c r="H127" s="248">
        <v>28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AT127" s="254" t="s">
        <v>132</v>
      </c>
      <c r="AU127" s="254" t="s">
        <v>79</v>
      </c>
      <c r="AV127" s="12" t="s">
        <v>79</v>
      </c>
      <c r="AW127" s="12" t="s">
        <v>33</v>
      </c>
      <c r="AX127" s="12" t="s">
        <v>69</v>
      </c>
      <c r="AY127" s="254" t="s">
        <v>119</v>
      </c>
    </row>
    <row r="128" s="13" customFormat="1">
      <c r="B128" s="259"/>
      <c r="C128" s="260"/>
      <c r="D128" s="235" t="s">
        <v>132</v>
      </c>
      <c r="E128" s="261" t="s">
        <v>21</v>
      </c>
      <c r="F128" s="262" t="s">
        <v>246</v>
      </c>
      <c r="G128" s="260"/>
      <c r="H128" s="263">
        <v>39.340000000000003</v>
      </c>
      <c r="I128" s="264"/>
      <c r="J128" s="260"/>
      <c r="K128" s="260"/>
      <c r="L128" s="265"/>
      <c r="M128" s="266"/>
      <c r="N128" s="267"/>
      <c r="O128" s="267"/>
      <c r="P128" s="267"/>
      <c r="Q128" s="267"/>
      <c r="R128" s="267"/>
      <c r="S128" s="267"/>
      <c r="T128" s="268"/>
      <c r="AT128" s="269" t="s">
        <v>132</v>
      </c>
      <c r="AU128" s="269" t="s">
        <v>79</v>
      </c>
      <c r="AV128" s="13" t="s">
        <v>127</v>
      </c>
      <c r="AW128" s="13" t="s">
        <v>33</v>
      </c>
      <c r="AX128" s="13" t="s">
        <v>77</v>
      </c>
      <c r="AY128" s="269" t="s">
        <v>119</v>
      </c>
    </row>
    <row r="129" s="1" customFormat="1" ht="16.5" customHeight="1">
      <c r="B129" s="46"/>
      <c r="C129" s="221" t="s">
        <v>247</v>
      </c>
      <c r="D129" s="221" t="s">
        <v>122</v>
      </c>
      <c r="E129" s="222" t="s">
        <v>248</v>
      </c>
      <c r="F129" s="223" t="s">
        <v>249</v>
      </c>
      <c r="G129" s="224" t="s">
        <v>235</v>
      </c>
      <c r="H129" s="225">
        <v>39.340000000000003</v>
      </c>
      <c r="I129" s="226"/>
      <c r="J129" s="227">
        <f>ROUND(I129*H129,2)</f>
        <v>0</v>
      </c>
      <c r="K129" s="223" t="s">
        <v>126</v>
      </c>
      <c r="L129" s="72"/>
      <c r="M129" s="228" t="s">
        <v>21</v>
      </c>
      <c r="N129" s="229" t="s">
        <v>40</v>
      </c>
      <c r="O129" s="47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AR129" s="24" t="s">
        <v>127</v>
      </c>
      <c r="AT129" s="24" t="s">
        <v>122</v>
      </c>
      <c r="AU129" s="24" t="s">
        <v>79</v>
      </c>
      <c r="AY129" s="24" t="s">
        <v>119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24" t="s">
        <v>77</v>
      </c>
      <c r="BK129" s="232">
        <f>ROUND(I129*H129,2)</f>
        <v>0</v>
      </c>
      <c r="BL129" s="24" t="s">
        <v>127</v>
      </c>
      <c r="BM129" s="24" t="s">
        <v>250</v>
      </c>
    </row>
    <row r="130" s="1" customFormat="1" ht="16.5" customHeight="1">
      <c r="B130" s="46"/>
      <c r="C130" s="221" t="s">
        <v>251</v>
      </c>
      <c r="D130" s="221" t="s">
        <v>122</v>
      </c>
      <c r="E130" s="222" t="s">
        <v>252</v>
      </c>
      <c r="F130" s="223" t="s">
        <v>253</v>
      </c>
      <c r="G130" s="224" t="s">
        <v>235</v>
      </c>
      <c r="H130" s="225">
        <v>28</v>
      </c>
      <c r="I130" s="226"/>
      <c r="J130" s="227">
        <f>ROUND(I130*H130,2)</f>
        <v>0</v>
      </c>
      <c r="K130" s="223" t="s">
        <v>126</v>
      </c>
      <c r="L130" s="72"/>
      <c r="M130" s="228" t="s">
        <v>21</v>
      </c>
      <c r="N130" s="229" t="s">
        <v>40</v>
      </c>
      <c r="O130" s="47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AR130" s="24" t="s">
        <v>127</v>
      </c>
      <c r="AT130" s="24" t="s">
        <v>122</v>
      </c>
      <c r="AU130" s="24" t="s">
        <v>79</v>
      </c>
      <c r="AY130" s="24" t="s">
        <v>119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24" t="s">
        <v>77</v>
      </c>
      <c r="BK130" s="232">
        <f>ROUND(I130*H130,2)</f>
        <v>0</v>
      </c>
      <c r="BL130" s="24" t="s">
        <v>127</v>
      </c>
      <c r="BM130" s="24" t="s">
        <v>254</v>
      </c>
    </row>
    <row r="131" s="11" customFormat="1">
      <c r="B131" s="233"/>
      <c r="C131" s="234"/>
      <c r="D131" s="235" t="s">
        <v>132</v>
      </c>
      <c r="E131" s="236" t="s">
        <v>21</v>
      </c>
      <c r="F131" s="237" t="s">
        <v>244</v>
      </c>
      <c r="G131" s="234"/>
      <c r="H131" s="236" t="s">
        <v>21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AT131" s="243" t="s">
        <v>132</v>
      </c>
      <c r="AU131" s="243" t="s">
        <v>79</v>
      </c>
      <c r="AV131" s="11" t="s">
        <v>77</v>
      </c>
      <c r="AW131" s="11" t="s">
        <v>33</v>
      </c>
      <c r="AX131" s="11" t="s">
        <v>69</v>
      </c>
      <c r="AY131" s="243" t="s">
        <v>119</v>
      </c>
    </row>
    <row r="132" s="12" customFormat="1">
      <c r="B132" s="244"/>
      <c r="C132" s="245"/>
      <c r="D132" s="235" t="s">
        <v>132</v>
      </c>
      <c r="E132" s="246" t="s">
        <v>21</v>
      </c>
      <c r="F132" s="247" t="s">
        <v>245</v>
      </c>
      <c r="G132" s="245"/>
      <c r="H132" s="248">
        <v>28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AT132" s="254" t="s">
        <v>132</v>
      </c>
      <c r="AU132" s="254" t="s">
        <v>79</v>
      </c>
      <c r="AV132" s="12" t="s">
        <v>79</v>
      </c>
      <c r="AW132" s="12" t="s">
        <v>33</v>
      </c>
      <c r="AX132" s="12" t="s">
        <v>77</v>
      </c>
      <c r="AY132" s="254" t="s">
        <v>119</v>
      </c>
    </row>
    <row r="133" s="1" customFormat="1" ht="16.5" customHeight="1">
      <c r="B133" s="46"/>
      <c r="C133" s="221" t="s">
        <v>10</v>
      </c>
      <c r="D133" s="221" t="s">
        <v>122</v>
      </c>
      <c r="E133" s="222" t="s">
        <v>255</v>
      </c>
      <c r="F133" s="223" t="s">
        <v>256</v>
      </c>
      <c r="G133" s="224" t="s">
        <v>235</v>
      </c>
      <c r="H133" s="225">
        <v>56.183999999999998</v>
      </c>
      <c r="I133" s="226"/>
      <c r="J133" s="227">
        <f>ROUND(I133*H133,2)</f>
        <v>0</v>
      </c>
      <c r="K133" s="223" t="s">
        <v>126</v>
      </c>
      <c r="L133" s="72"/>
      <c r="M133" s="228" t="s">
        <v>21</v>
      </c>
      <c r="N133" s="229" t="s">
        <v>40</v>
      </c>
      <c r="O133" s="47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AR133" s="24" t="s">
        <v>127</v>
      </c>
      <c r="AT133" s="24" t="s">
        <v>122</v>
      </c>
      <c r="AU133" s="24" t="s">
        <v>79</v>
      </c>
      <c r="AY133" s="24" t="s">
        <v>119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24" t="s">
        <v>77</v>
      </c>
      <c r="BK133" s="232">
        <f>ROUND(I133*H133,2)</f>
        <v>0</v>
      </c>
      <c r="BL133" s="24" t="s">
        <v>127</v>
      </c>
      <c r="BM133" s="24" t="s">
        <v>257</v>
      </c>
    </row>
    <row r="134" s="11" customFormat="1">
      <c r="B134" s="233"/>
      <c r="C134" s="234"/>
      <c r="D134" s="235" t="s">
        <v>132</v>
      </c>
      <c r="E134" s="236" t="s">
        <v>21</v>
      </c>
      <c r="F134" s="237" t="s">
        <v>258</v>
      </c>
      <c r="G134" s="234"/>
      <c r="H134" s="236" t="s">
        <v>21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AT134" s="243" t="s">
        <v>132</v>
      </c>
      <c r="AU134" s="243" t="s">
        <v>79</v>
      </c>
      <c r="AV134" s="11" t="s">
        <v>77</v>
      </c>
      <c r="AW134" s="11" t="s">
        <v>33</v>
      </c>
      <c r="AX134" s="11" t="s">
        <v>69</v>
      </c>
      <c r="AY134" s="243" t="s">
        <v>119</v>
      </c>
    </row>
    <row r="135" s="12" customFormat="1">
      <c r="B135" s="244"/>
      <c r="C135" s="245"/>
      <c r="D135" s="235" t="s">
        <v>132</v>
      </c>
      <c r="E135" s="246" t="s">
        <v>21</v>
      </c>
      <c r="F135" s="247" t="s">
        <v>259</v>
      </c>
      <c r="G135" s="245"/>
      <c r="H135" s="248">
        <v>56.183999999999998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AT135" s="254" t="s">
        <v>132</v>
      </c>
      <c r="AU135" s="254" t="s">
        <v>79</v>
      </c>
      <c r="AV135" s="12" t="s">
        <v>79</v>
      </c>
      <c r="AW135" s="12" t="s">
        <v>33</v>
      </c>
      <c r="AX135" s="12" t="s">
        <v>77</v>
      </c>
      <c r="AY135" s="254" t="s">
        <v>119</v>
      </c>
    </row>
    <row r="136" s="1" customFormat="1" ht="16.5" customHeight="1">
      <c r="B136" s="46"/>
      <c r="C136" s="221" t="s">
        <v>260</v>
      </c>
      <c r="D136" s="221" t="s">
        <v>122</v>
      </c>
      <c r="E136" s="222" t="s">
        <v>261</v>
      </c>
      <c r="F136" s="223" t="s">
        <v>262</v>
      </c>
      <c r="G136" s="224" t="s">
        <v>235</v>
      </c>
      <c r="H136" s="225">
        <v>56.183999999999998</v>
      </c>
      <c r="I136" s="226"/>
      <c r="J136" s="227">
        <f>ROUND(I136*H136,2)</f>
        <v>0</v>
      </c>
      <c r="K136" s="223" t="s">
        <v>126</v>
      </c>
      <c r="L136" s="72"/>
      <c r="M136" s="228" t="s">
        <v>21</v>
      </c>
      <c r="N136" s="229" t="s">
        <v>40</v>
      </c>
      <c r="O136" s="47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AR136" s="24" t="s">
        <v>127</v>
      </c>
      <c r="AT136" s="24" t="s">
        <v>122</v>
      </c>
      <c r="AU136" s="24" t="s">
        <v>79</v>
      </c>
      <c r="AY136" s="24" t="s">
        <v>119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24" t="s">
        <v>77</v>
      </c>
      <c r="BK136" s="232">
        <f>ROUND(I136*H136,2)</f>
        <v>0</v>
      </c>
      <c r="BL136" s="24" t="s">
        <v>127</v>
      </c>
      <c r="BM136" s="24" t="s">
        <v>263</v>
      </c>
    </row>
    <row r="137" s="1" customFormat="1" ht="16.5" customHeight="1">
      <c r="B137" s="46"/>
      <c r="C137" s="221" t="s">
        <v>264</v>
      </c>
      <c r="D137" s="221" t="s">
        <v>122</v>
      </c>
      <c r="E137" s="222" t="s">
        <v>265</v>
      </c>
      <c r="F137" s="223" t="s">
        <v>266</v>
      </c>
      <c r="G137" s="224" t="s">
        <v>235</v>
      </c>
      <c r="H137" s="225">
        <v>4</v>
      </c>
      <c r="I137" s="226"/>
      <c r="J137" s="227">
        <f>ROUND(I137*H137,2)</f>
        <v>0</v>
      </c>
      <c r="K137" s="223" t="s">
        <v>126</v>
      </c>
      <c r="L137" s="72"/>
      <c r="M137" s="228" t="s">
        <v>21</v>
      </c>
      <c r="N137" s="229" t="s">
        <v>40</v>
      </c>
      <c r="O137" s="47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AR137" s="24" t="s">
        <v>127</v>
      </c>
      <c r="AT137" s="24" t="s">
        <v>122</v>
      </c>
      <c r="AU137" s="24" t="s">
        <v>79</v>
      </c>
      <c r="AY137" s="24" t="s">
        <v>119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24" t="s">
        <v>77</v>
      </c>
      <c r="BK137" s="232">
        <f>ROUND(I137*H137,2)</f>
        <v>0</v>
      </c>
      <c r="BL137" s="24" t="s">
        <v>127</v>
      </c>
      <c r="BM137" s="24" t="s">
        <v>267</v>
      </c>
    </row>
    <row r="138" s="11" customFormat="1">
      <c r="B138" s="233"/>
      <c r="C138" s="234"/>
      <c r="D138" s="235" t="s">
        <v>132</v>
      </c>
      <c r="E138" s="236" t="s">
        <v>21</v>
      </c>
      <c r="F138" s="237" t="s">
        <v>268</v>
      </c>
      <c r="G138" s="234"/>
      <c r="H138" s="236" t="s">
        <v>21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AT138" s="243" t="s">
        <v>132</v>
      </c>
      <c r="AU138" s="243" t="s">
        <v>79</v>
      </c>
      <c r="AV138" s="11" t="s">
        <v>77</v>
      </c>
      <c r="AW138" s="11" t="s">
        <v>33</v>
      </c>
      <c r="AX138" s="11" t="s">
        <v>69</v>
      </c>
      <c r="AY138" s="243" t="s">
        <v>119</v>
      </c>
    </row>
    <row r="139" s="12" customFormat="1">
      <c r="B139" s="244"/>
      <c r="C139" s="245"/>
      <c r="D139" s="235" t="s">
        <v>132</v>
      </c>
      <c r="E139" s="246" t="s">
        <v>21</v>
      </c>
      <c r="F139" s="247" t="s">
        <v>269</v>
      </c>
      <c r="G139" s="245"/>
      <c r="H139" s="248">
        <v>4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AT139" s="254" t="s">
        <v>132</v>
      </c>
      <c r="AU139" s="254" t="s">
        <v>79</v>
      </c>
      <c r="AV139" s="12" t="s">
        <v>79</v>
      </c>
      <c r="AW139" s="12" t="s">
        <v>33</v>
      </c>
      <c r="AX139" s="12" t="s">
        <v>77</v>
      </c>
      <c r="AY139" s="254" t="s">
        <v>119</v>
      </c>
    </row>
    <row r="140" s="1" customFormat="1" ht="16.5" customHeight="1">
      <c r="B140" s="46"/>
      <c r="C140" s="221" t="s">
        <v>270</v>
      </c>
      <c r="D140" s="221" t="s">
        <v>122</v>
      </c>
      <c r="E140" s="222" t="s">
        <v>271</v>
      </c>
      <c r="F140" s="223" t="s">
        <v>272</v>
      </c>
      <c r="G140" s="224" t="s">
        <v>235</v>
      </c>
      <c r="H140" s="225">
        <v>4</v>
      </c>
      <c r="I140" s="226"/>
      <c r="J140" s="227">
        <f>ROUND(I140*H140,2)</f>
        <v>0</v>
      </c>
      <c r="K140" s="223" t="s">
        <v>126</v>
      </c>
      <c r="L140" s="72"/>
      <c r="M140" s="228" t="s">
        <v>21</v>
      </c>
      <c r="N140" s="229" t="s">
        <v>40</v>
      </c>
      <c r="O140" s="47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AR140" s="24" t="s">
        <v>127</v>
      </c>
      <c r="AT140" s="24" t="s">
        <v>122</v>
      </c>
      <c r="AU140" s="24" t="s">
        <v>79</v>
      </c>
      <c r="AY140" s="24" t="s">
        <v>119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24" t="s">
        <v>77</v>
      </c>
      <c r="BK140" s="232">
        <f>ROUND(I140*H140,2)</f>
        <v>0</v>
      </c>
      <c r="BL140" s="24" t="s">
        <v>127</v>
      </c>
      <c r="BM140" s="24" t="s">
        <v>273</v>
      </c>
    </row>
    <row r="141" s="1" customFormat="1" ht="16.5" customHeight="1">
      <c r="B141" s="46"/>
      <c r="C141" s="221" t="s">
        <v>274</v>
      </c>
      <c r="D141" s="221" t="s">
        <v>122</v>
      </c>
      <c r="E141" s="222" t="s">
        <v>275</v>
      </c>
      <c r="F141" s="223" t="s">
        <v>276</v>
      </c>
      <c r="G141" s="224" t="s">
        <v>235</v>
      </c>
      <c r="H141" s="225">
        <v>95.524000000000001</v>
      </c>
      <c r="I141" s="226"/>
      <c r="J141" s="227">
        <f>ROUND(I141*H141,2)</f>
        <v>0</v>
      </c>
      <c r="K141" s="223" t="s">
        <v>126</v>
      </c>
      <c r="L141" s="72"/>
      <c r="M141" s="228" t="s">
        <v>21</v>
      </c>
      <c r="N141" s="229" t="s">
        <v>40</v>
      </c>
      <c r="O141" s="47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AR141" s="24" t="s">
        <v>127</v>
      </c>
      <c r="AT141" s="24" t="s">
        <v>122</v>
      </c>
      <c r="AU141" s="24" t="s">
        <v>79</v>
      </c>
      <c r="AY141" s="24" t="s">
        <v>119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24" t="s">
        <v>77</v>
      </c>
      <c r="BK141" s="232">
        <f>ROUND(I141*H141,2)</f>
        <v>0</v>
      </c>
      <c r="BL141" s="24" t="s">
        <v>127</v>
      </c>
      <c r="BM141" s="24" t="s">
        <v>277</v>
      </c>
    </row>
    <row r="142" s="12" customFormat="1">
      <c r="B142" s="244"/>
      <c r="C142" s="245"/>
      <c r="D142" s="235" t="s">
        <v>132</v>
      </c>
      <c r="E142" s="246" t="s">
        <v>21</v>
      </c>
      <c r="F142" s="247" t="s">
        <v>278</v>
      </c>
      <c r="G142" s="245"/>
      <c r="H142" s="248">
        <v>95.524000000000001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AT142" s="254" t="s">
        <v>132</v>
      </c>
      <c r="AU142" s="254" t="s">
        <v>79</v>
      </c>
      <c r="AV142" s="12" t="s">
        <v>79</v>
      </c>
      <c r="AW142" s="12" t="s">
        <v>33</v>
      </c>
      <c r="AX142" s="12" t="s">
        <v>77</v>
      </c>
      <c r="AY142" s="254" t="s">
        <v>119</v>
      </c>
    </row>
    <row r="143" s="1" customFormat="1" ht="25.5" customHeight="1">
      <c r="B143" s="46"/>
      <c r="C143" s="221" t="s">
        <v>279</v>
      </c>
      <c r="D143" s="221" t="s">
        <v>122</v>
      </c>
      <c r="E143" s="222" t="s">
        <v>280</v>
      </c>
      <c r="F143" s="223" t="s">
        <v>281</v>
      </c>
      <c r="G143" s="224" t="s">
        <v>235</v>
      </c>
      <c r="H143" s="225">
        <v>955.24000000000001</v>
      </c>
      <c r="I143" s="226"/>
      <c r="J143" s="227">
        <f>ROUND(I143*H143,2)</f>
        <v>0</v>
      </c>
      <c r="K143" s="223" t="s">
        <v>126</v>
      </c>
      <c r="L143" s="72"/>
      <c r="M143" s="228" t="s">
        <v>21</v>
      </c>
      <c r="N143" s="229" t="s">
        <v>40</v>
      </c>
      <c r="O143" s="47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AR143" s="24" t="s">
        <v>127</v>
      </c>
      <c r="AT143" s="24" t="s">
        <v>122</v>
      </c>
      <c r="AU143" s="24" t="s">
        <v>79</v>
      </c>
      <c r="AY143" s="24" t="s">
        <v>119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24" t="s">
        <v>77</v>
      </c>
      <c r="BK143" s="232">
        <f>ROUND(I143*H143,2)</f>
        <v>0</v>
      </c>
      <c r="BL143" s="24" t="s">
        <v>127</v>
      </c>
      <c r="BM143" s="24" t="s">
        <v>282</v>
      </c>
    </row>
    <row r="144" s="12" customFormat="1">
      <c r="B144" s="244"/>
      <c r="C144" s="245"/>
      <c r="D144" s="235" t="s">
        <v>132</v>
      </c>
      <c r="E144" s="246" t="s">
        <v>21</v>
      </c>
      <c r="F144" s="247" t="s">
        <v>283</v>
      </c>
      <c r="G144" s="245"/>
      <c r="H144" s="248">
        <v>955.24000000000001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AT144" s="254" t="s">
        <v>132</v>
      </c>
      <c r="AU144" s="254" t="s">
        <v>79</v>
      </c>
      <c r="AV144" s="12" t="s">
        <v>79</v>
      </c>
      <c r="AW144" s="12" t="s">
        <v>33</v>
      </c>
      <c r="AX144" s="12" t="s">
        <v>77</v>
      </c>
      <c r="AY144" s="254" t="s">
        <v>119</v>
      </c>
    </row>
    <row r="145" s="1" customFormat="1" ht="16.5" customHeight="1">
      <c r="B145" s="46"/>
      <c r="C145" s="221" t="s">
        <v>9</v>
      </c>
      <c r="D145" s="221" t="s">
        <v>122</v>
      </c>
      <c r="E145" s="222" t="s">
        <v>284</v>
      </c>
      <c r="F145" s="223" t="s">
        <v>285</v>
      </c>
      <c r="G145" s="224" t="s">
        <v>286</v>
      </c>
      <c r="H145" s="225">
        <v>171.94300000000001</v>
      </c>
      <c r="I145" s="226"/>
      <c r="J145" s="227">
        <f>ROUND(I145*H145,2)</f>
        <v>0</v>
      </c>
      <c r="K145" s="223" t="s">
        <v>126</v>
      </c>
      <c r="L145" s="72"/>
      <c r="M145" s="228" t="s">
        <v>21</v>
      </c>
      <c r="N145" s="229" t="s">
        <v>40</v>
      </c>
      <c r="O145" s="47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AR145" s="24" t="s">
        <v>127</v>
      </c>
      <c r="AT145" s="24" t="s">
        <v>122</v>
      </c>
      <c r="AU145" s="24" t="s">
        <v>79</v>
      </c>
      <c r="AY145" s="24" t="s">
        <v>119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24" t="s">
        <v>77</v>
      </c>
      <c r="BK145" s="232">
        <f>ROUND(I145*H145,2)</f>
        <v>0</v>
      </c>
      <c r="BL145" s="24" t="s">
        <v>127</v>
      </c>
      <c r="BM145" s="24" t="s">
        <v>287</v>
      </c>
    </row>
    <row r="146" s="12" customFormat="1">
      <c r="B146" s="244"/>
      <c r="C146" s="245"/>
      <c r="D146" s="235" t="s">
        <v>132</v>
      </c>
      <c r="E146" s="246" t="s">
        <v>21</v>
      </c>
      <c r="F146" s="247" t="s">
        <v>288</v>
      </c>
      <c r="G146" s="245"/>
      <c r="H146" s="248">
        <v>171.94300000000001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AT146" s="254" t="s">
        <v>132</v>
      </c>
      <c r="AU146" s="254" t="s">
        <v>79</v>
      </c>
      <c r="AV146" s="12" t="s">
        <v>79</v>
      </c>
      <c r="AW146" s="12" t="s">
        <v>33</v>
      </c>
      <c r="AX146" s="12" t="s">
        <v>77</v>
      </c>
      <c r="AY146" s="254" t="s">
        <v>119</v>
      </c>
    </row>
    <row r="147" s="1" customFormat="1" ht="16.5" customHeight="1">
      <c r="B147" s="46"/>
      <c r="C147" s="221" t="s">
        <v>289</v>
      </c>
      <c r="D147" s="221" t="s">
        <v>122</v>
      </c>
      <c r="E147" s="222" t="s">
        <v>290</v>
      </c>
      <c r="F147" s="223" t="s">
        <v>291</v>
      </c>
      <c r="G147" s="224" t="s">
        <v>235</v>
      </c>
      <c r="H147" s="225">
        <v>46.396000000000001</v>
      </c>
      <c r="I147" s="226"/>
      <c r="J147" s="227">
        <f>ROUND(I147*H147,2)</f>
        <v>0</v>
      </c>
      <c r="K147" s="223" t="s">
        <v>126</v>
      </c>
      <c r="L147" s="72"/>
      <c r="M147" s="228" t="s">
        <v>21</v>
      </c>
      <c r="N147" s="229" t="s">
        <v>40</v>
      </c>
      <c r="O147" s="47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AR147" s="24" t="s">
        <v>127</v>
      </c>
      <c r="AT147" s="24" t="s">
        <v>122</v>
      </c>
      <c r="AU147" s="24" t="s">
        <v>79</v>
      </c>
      <c r="AY147" s="24" t="s">
        <v>119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24" t="s">
        <v>77</v>
      </c>
      <c r="BK147" s="232">
        <f>ROUND(I147*H147,2)</f>
        <v>0</v>
      </c>
      <c r="BL147" s="24" t="s">
        <v>127</v>
      </c>
      <c r="BM147" s="24" t="s">
        <v>292</v>
      </c>
    </row>
    <row r="148" s="11" customFormat="1">
      <c r="B148" s="233"/>
      <c r="C148" s="234"/>
      <c r="D148" s="235" t="s">
        <v>132</v>
      </c>
      <c r="E148" s="236" t="s">
        <v>21</v>
      </c>
      <c r="F148" s="237" t="s">
        <v>293</v>
      </c>
      <c r="G148" s="234"/>
      <c r="H148" s="236" t="s">
        <v>21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AT148" s="243" t="s">
        <v>132</v>
      </c>
      <c r="AU148" s="243" t="s">
        <v>79</v>
      </c>
      <c r="AV148" s="11" t="s">
        <v>77</v>
      </c>
      <c r="AW148" s="11" t="s">
        <v>33</v>
      </c>
      <c r="AX148" s="11" t="s">
        <v>69</v>
      </c>
      <c r="AY148" s="243" t="s">
        <v>119</v>
      </c>
    </row>
    <row r="149" s="12" customFormat="1">
      <c r="B149" s="244"/>
      <c r="C149" s="245"/>
      <c r="D149" s="235" t="s">
        <v>132</v>
      </c>
      <c r="E149" s="246" t="s">
        <v>21</v>
      </c>
      <c r="F149" s="247" t="s">
        <v>294</v>
      </c>
      <c r="G149" s="245"/>
      <c r="H149" s="248">
        <v>46.396000000000001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AT149" s="254" t="s">
        <v>132</v>
      </c>
      <c r="AU149" s="254" t="s">
        <v>79</v>
      </c>
      <c r="AV149" s="12" t="s">
        <v>79</v>
      </c>
      <c r="AW149" s="12" t="s">
        <v>33</v>
      </c>
      <c r="AX149" s="12" t="s">
        <v>77</v>
      </c>
      <c r="AY149" s="254" t="s">
        <v>119</v>
      </c>
    </row>
    <row r="150" s="1" customFormat="1" ht="16.5" customHeight="1">
      <c r="B150" s="46"/>
      <c r="C150" s="270" t="s">
        <v>295</v>
      </c>
      <c r="D150" s="270" t="s">
        <v>296</v>
      </c>
      <c r="E150" s="271" t="s">
        <v>297</v>
      </c>
      <c r="F150" s="272" t="s">
        <v>298</v>
      </c>
      <c r="G150" s="273" t="s">
        <v>286</v>
      </c>
      <c r="H150" s="274">
        <v>92.792000000000002</v>
      </c>
      <c r="I150" s="275"/>
      <c r="J150" s="276">
        <f>ROUND(I150*H150,2)</f>
        <v>0</v>
      </c>
      <c r="K150" s="272" t="s">
        <v>126</v>
      </c>
      <c r="L150" s="277"/>
      <c r="M150" s="278" t="s">
        <v>21</v>
      </c>
      <c r="N150" s="279" t="s">
        <v>40</v>
      </c>
      <c r="O150" s="47"/>
      <c r="P150" s="230">
        <f>O150*H150</f>
        <v>0</v>
      </c>
      <c r="Q150" s="230">
        <v>1</v>
      </c>
      <c r="R150" s="230">
        <f>Q150*H150</f>
        <v>92.792000000000002</v>
      </c>
      <c r="S150" s="230">
        <v>0</v>
      </c>
      <c r="T150" s="231">
        <f>S150*H150</f>
        <v>0</v>
      </c>
      <c r="AR150" s="24" t="s">
        <v>156</v>
      </c>
      <c r="AT150" s="24" t="s">
        <v>296</v>
      </c>
      <c r="AU150" s="24" t="s">
        <v>79</v>
      </c>
      <c r="AY150" s="24" t="s">
        <v>119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24" t="s">
        <v>77</v>
      </c>
      <c r="BK150" s="232">
        <f>ROUND(I150*H150,2)</f>
        <v>0</v>
      </c>
      <c r="BL150" s="24" t="s">
        <v>127</v>
      </c>
      <c r="BM150" s="24" t="s">
        <v>299</v>
      </c>
    </row>
    <row r="151" s="12" customFormat="1">
      <c r="B151" s="244"/>
      <c r="C151" s="245"/>
      <c r="D151" s="235" t="s">
        <v>132</v>
      </c>
      <c r="E151" s="246" t="s">
        <v>21</v>
      </c>
      <c r="F151" s="247" t="s">
        <v>300</v>
      </c>
      <c r="G151" s="245"/>
      <c r="H151" s="248">
        <v>92.792000000000002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AT151" s="254" t="s">
        <v>132</v>
      </c>
      <c r="AU151" s="254" t="s">
        <v>79</v>
      </c>
      <c r="AV151" s="12" t="s">
        <v>79</v>
      </c>
      <c r="AW151" s="12" t="s">
        <v>33</v>
      </c>
      <c r="AX151" s="12" t="s">
        <v>77</v>
      </c>
      <c r="AY151" s="254" t="s">
        <v>119</v>
      </c>
    </row>
    <row r="152" s="1" customFormat="1" ht="16.5" customHeight="1">
      <c r="B152" s="46"/>
      <c r="C152" s="221" t="s">
        <v>301</v>
      </c>
      <c r="D152" s="221" t="s">
        <v>122</v>
      </c>
      <c r="E152" s="222" t="s">
        <v>302</v>
      </c>
      <c r="F152" s="223" t="s">
        <v>303</v>
      </c>
      <c r="G152" s="224" t="s">
        <v>235</v>
      </c>
      <c r="H152" s="225">
        <v>36</v>
      </c>
      <c r="I152" s="226"/>
      <c r="J152" s="227">
        <f>ROUND(I152*H152,2)</f>
        <v>0</v>
      </c>
      <c r="K152" s="223" t="s">
        <v>126</v>
      </c>
      <c r="L152" s="72"/>
      <c r="M152" s="228" t="s">
        <v>21</v>
      </c>
      <c r="N152" s="229" t="s">
        <v>40</v>
      </c>
      <c r="O152" s="47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AR152" s="24" t="s">
        <v>127</v>
      </c>
      <c r="AT152" s="24" t="s">
        <v>122</v>
      </c>
      <c r="AU152" s="24" t="s">
        <v>79</v>
      </c>
      <c r="AY152" s="24" t="s">
        <v>119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24" t="s">
        <v>77</v>
      </c>
      <c r="BK152" s="232">
        <f>ROUND(I152*H152,2)</f>
        <v>0</v>
      </c>
      <c r="BL152" s="24" t="s">
        <v>127</v>
      </c>
      <c r="BM152" s="24" t="s">
        <v>304</v>
      </c>
    </row>
    <row r="153" s="11" customFormat="1">
      <c r="B153" s="233"/>
      <c r="C153" s="234"/>
      <c r="D153" s="235" t="s">
        <v>132</v>
      </c>
      <c r="E153" s="236" t="s">
        <v>21</v>
      </c>
      <c r="F153" s="237" t="s">
        <v>305</v>
      </c>
      <c r="G153" s="234"/>
      <c r="H153" s="236" t="s">
        <v>21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AT153" s="243" t="s">
        <v>132</v>
      </c>
      <c r="AU153" s="243" t="s">
        <v>79</v>
      </c>
      <c r="AV153" s="11" t="s">
        <v>77</v>
      </c>
      <c r="AW153" s="11" t="s">
        <v>33</v>
      </c>
      <c r="AX153" s="11" t="s">
        <v>69</v>
      </c>
      <c r="AY153" s="243" t="s">
        <v>119</v>
      </c>
    </row>
    <row r="154" s="12" customFormat="1">
      <c r="B154" s="244"/>
      <c r="C154" s="245"/>
      <c r="D154" s="235" t="s">
        <v>132</v>
      </c>
      <c r="E154" s="246" t="s">
        <v>21</v>
      </c>
      <c r="F154" s="247" t="s">
        <v>306</v>
      </c>
      <c r="G154" s="245"/>
      <c r="H154" s="248">
        <v>36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AT154" s="254" t="s">
        <v>132</v>
      </c>
      <c r="AU154" s="254" t="s">
        <v>79</v>
      </c>
      <c r="AV154" s="12" t="s">
        <v>79</v>
      </c>
      <c r="AW154" s="12" t="s">
        <v>33</v>
      </c>
      <c r="AX154" s="12" t="s">
        <v>77</v>
      </c>
      <c r="AY154" s="254" t="s">
        <v>119</v>
      </c>
    </row>
    <row r="155" s="1" customFormat="1" ht="16.5" customHeight="1">
      <c r="B155" s="46"/>
      <c r="C155" s="270" t="s">
        <v>219</v>
      </c>
      <c r="D155" s="270" t="s">
        <v>296</v>
      </c>
      <c r="E155" s="271" t="s">
        <v>297</v>
      </c>
      <c r="F155" s="272" t="s">
        <v>298</v>
      </c>
      <c r="G155" s="273" t="s">
        <v>286</v>
      </c>
      <c r="H155" s="274">
        <v>64.799999999999997</v>
      </c>
      <c r="I155" s="275"/>
      <c r="J155" s="276">
        <f>ROUND(I155*H155,2)</f>
        <v>0</v>
      </c>
      <c r="K155" s="272" t="s">
        <v>126</v>
      </c>
      <c r="L155" s="277"/>
      <c r="M155" s="278" t="s">
        <v>21</v>
      </c>
      <c r="N155" s="279" t="s">
        <v>40</v>
      </c>
      <c r="O155" s="47"/>
      <c r="P155" s="230">
        <f>O155*H155</f>
        <v>0</v>
      </c>
      <c r="Q155" s="230">
        <v>1</v>
      </c>
      <c r="R155" s="230">
        <f>Q155*H155</f>
        <v>64.799999999999997</v>
      </c>
      <c r="S155" s="230">
        <v>0</v>
      </c>
      <c r="T155" s="231">
        <f>S155*H155</f>
        <v>0</v>
      </c>
      <c r="AR155" s="24" t="s">
        <v>156</v>
      </c>
      <c r="AT155" s="24" t="s">
        <v>296</v>
      </c>
      <c r="AU155" s="24" t="s">
        <v>79</v>
      </c>
      <c r="AY155" s="24" t="s">
        <v>119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24" t="s">
        <v>77</v>
      </c>
      <c r="BK155" s="232">
        <f>ROUND(I155*H155,2)</f>
        <v>0</v>
      </c>
      <c r="BL155" s="24" t="s">
        <v>127</v>
      </c>
      <c r="BM155" s="24" t="s">
        <v>307</v>
      </c>
    </row>
    <row r="156" s="12" customFormat="1">
      <c r="B156" s="244"/>
      <c r="C156" s="245"/>
      <c r="D156" s="235" t="s">
        <v>132</v>
      </c>
      <c r="E156" s="246" t="s">
        <v>21</v>
      </c>
      <c r="F156" s="247" t="s">
        <v>308</v>
      </c>
      <c r="G156" s="245"/>
      <c r="H156" s="248">
        <v>64.799999999999997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AT156" s="254" t="s">
        <v>132</v>
      </c>
      <c r="AU156" s="254" t="s">
        <v>79</v>
      </c>
      <c r="AV156" s="12" t="s">
        <v>79</v>
      </c>
      <c r="AW156" s="12" t="s">
        <v>33</v>
      </c>
      <c r="AX156" s="12" t="s">
        <v>77</v>
      </c>
      <c r="AY156" s="254" t="s">
        <v>119</v>
      </c>
    </row>
    <row r="157" s="1" customFormat="1" ht="25.5" customHeight="1">
      <c r="B157" s="46"/>
      <c r="C157" s="221" t="s">
        <v>309</v>
      </c>
      <c r="D157" s="221" t="s">
        <v>122</v>
      </c>
      <c r="E157" s="222" t="s">
        <v>310</v>
      </c>
      <c r="F157" s="223" t="s">
        <v>311</v>
      </c>
      <c r="G157" s="224" t="s">
        <v>187</v>
      </c>
      <c r="H157" s="225">
        <v>532</v>
      </c>
      <c r="I157" s="226"/>
      <c r="J157" s="227">
        <f>ROUND(I157*H157,2)</f>
        <v>0</v>
      </c>
      <c r="K157" s="223" t="s">
        <v>126</v>
      </c>
      <c r="L157" s="72"/>
      <c r="M157" s="228" t="s">
        <v>21</v>
      </c>
      <c r="N157" s="229" t="s">
        <v>40</v>
      </c>
      <c r="O157" s="47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AR157" s="24" t="s">
        <v>127</v>
      </c>
      <c r="AT157" s="24" t="s">
        <v>122</v>
      </c>
      <c r="AU157" s="24" t="s">
        <v>79</v>
      </c>
      <c r="AY157" s="24" t="s">
        <v>119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24" t="s">
        <v>77</v>
      </c>
      <c r="BK157" s="232">
        <f>ROUND(I157*H157,2)</f>
        <v>0</v>
      </c>
      <c r="BL157" s="24" t="s">
        <v>127</v>
      </c>
      <c r="BM157" s="24" t="s">
        <v>312</v>
      </c>
    </row>
    <row r="158" s="11" customFormat="1">
      <c r="B158" s="233"/>
      <c r="C158" s="234"/>
      <c r="D158" s="235" t="s">
        <v>132</v>
      </c>
      <c r="E158" s="236" t="s">
        <v>21</v>
      </c>
      <c r="F158" s="237" t="s">
        <v>313</v>
      </c>
      <c r="G158" s="234"/>
      <c r="H158" s="236" t="s">
        <v>21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AT158" s="243" t="s">
        <v>132</v>
      </c>
      <c r="AU158" s="243" t="s">
        <v>79</v>
      </c>
      <c r="AV158" s="11" t="s">
        <v>77</v>
      </c>
      <c r="AW158" s="11" t="s">
        <v>33</v>
      </c>
      <c r="AX158" s="11" t="s">
        <v>69</v>
      </c>
      <c r="AY158" s="243" t="s">
        <v>119</v>
      </c>
    </row>
    <row r="159" s="12" customFormat="1">
      <c r="B159" s="244"/>
      <c r="C159" s="245"/>
      <c r="D159" s="235" t="s">
        <v>132</v>
      </c>
      <c r="E159" s="246" t="s">
        <v>21</v>
      </c>
      <c r="F159" s="247" t="s">
        <v>314</v>
      </c>
      <c r="G159" s="245"/>
      <c r="H159" s="248">
        <v>532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AT159" s="254" t="s">
        <v>132</v>
      </c>
      <c r="AU159" s="254" t="s">
        <v>79</v>
      </c>
      <c r="AV159" s="12" t="s">
        <v>79</v>
      </c>
      <c r="AW159" s="12" t="s">
        <v>33</v>
      </c>
      <c r="AX159" s="12" t="s">
        <v>77</v>
      </c>
      <c r="AY159" s="254" t="s">
        <v>119</v>
      </c>
    </row>
    <row r="160" s="1" customFormat="1" ht="16.5" customHeight="1">
      <c r="B160" s="46"/>
      <c r="C160" s="221" t="s">
        <v>315</v>
      </c>
      <c r="D160" s="221" t="s">
        <v>122</v>
      </c>
      <c r="E160" s="222" t="s">
        <v>316</v>
      </c>
      <c r="F160" s="223" t="s">
        <v>317</v>
      </c>
      <c r="G160" s="224" t="s">
        <v>187</v>
      </c>
      <c r="H160" s="225">
        <v>85</v>
      </c>
      <c r="I160" s="226"/>
      <c r="J160" s="227">
        <f>ROUND(I160*H160,2)</f>
        <v>0</v>
      </c>
      <c r="K160" s="223" t="s">
        <v>126</v>
      </c>
      <c r="L160" s="72"/>
      <c r="M160" s="228" t="s">
        <v>21</v>
      </c>
      <c r="N160" s="229" t="s">
        <v>40</v>
      </c>
      <c r="O160" s="47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AR160" s="24" t="s">
        <v>127</v>
      </c>
      <c r="AT160" s="24" t="s">
        <v>122</v>
      </c>
      <c r="AU160" s="24" t="s">
        <v>79</v>
      </c>
      <c r="AY160" s="24" t="s">
        <v>119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24" t="s">
        <v>77</v>
      </c>
      <c r="BK160" s="232">
        <f>ROUND(I160*H160,2)</f>
        <v>0</v>
      </c>
      <c r="BL160" s="24" t="s">
        <v>127</v>
      </c>
      <c r="BM160" s="24" t="s">
        <v>318</v>
      </c>
    </row>
    <row r="161" s="11" customFormat="1">
      <c r="B161" s="233"/>
      <c r="C161" s="234"/>
      <c r="D161" s="235" t="s">
        <v>132</v>
      </c>
      <c r="E161" s="236" t="s">
        <v>21</v>
      </c>
      <c r="F161" s="237" t="s">
        <v>319</v>
      </c>
      <c r="G161" s="234"/>
      <c r="H161" s="236" t="s">
        <v>21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AT161" s="243" t="s">
        <v>132</v>
      </c>
      <c r="AU161" s="243" t="s">
        <v>79</v>
      </c>
      <c r="AV161" s="11" t="s">
        <v>77</v>
      </c>
      <c r="AW161" s="11" t="s">
        <v>33</v>
      </c>
      <c r="AX161" s="11" t="s">
        <v>69</v>
      </c>
      <c r="AY161" s="243" t="s">
        <v>119</v>
      </c>
    </row>
    <row r="162" s="12" customFormat="1">
      <c r="B162" s="244"/>
      <c r="C162" s="245"/>
      <c r="D162" s="235" t="s">
        <v>132</v>
      </c>
      <c r="E162" s="246" t="s">
        <v>21</v>
      </c>
      <c r="F162" s="247" t="s">
        <v>320</v>
      </c>
      <c r="G162" s="245"/>
      <c r="H162" s="248">
        <v>85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AT162" s="254" t="s">
        <v>132</v>
      </c>
      <c r="AU162" s="254" t="s">
        <v>79</v>
      </c>
      <c r="AV162" s="12" t="s">
        <v>79</v>
      </c>
      <c r="AW162" s="12" t="s">
        <v>33</v>
      </c>
      <c r="AX162" s="12" t="s">
        <v>77</v>
      </c>
      <c r="AY162" s="254" t="s">
        <v>119</v>
      </c>
    </row>
    <row r="163" s="1" customFormat="1" ht="16.5" customHeight="1">
      <c r="B163" s="46"/>
      <c r="C163" s="270" t="s">
        <v>321</v>
      </c>
      <c r="D163" s="270" t="s">
        <v>296</v>
      </c>
      <c r="E163" s="271" t="s">
        <v>322</v>
      </c>
      <c r="F163" s="272" t="s">
        <v>323</v>
      </c>
      <c r="G163" s="273" t="s">
        <v>324</v>
      </c>
      <c r="H163" s="274">
        <v>1.2749999999999999</v>
      </c>
      <c r="I163" s="275"/>
      <c r="J163" s="276">
        <f>ROUND(I163*H163,2)</f>
        <v>0</v>
      </c>
      <c r="K163" s="272" t="s">
        <v>126</v>
      </c>
      <c r="L163" s="277"/>
      <c r="M163" s="278" t="s">
        <v>21</v>
      </c>
      <c r="N163" s="279" t="s">
        <v>40</v>
      </c>
      <c r="O163" s="47"/>
      <c r="P163" s="230">
        <f>O163*H163</f>
        <v>0</v>
      </c>
      <c r="Q163" s="230">
        <v>0.001</v>
      </c>
      <c r="R163" s="230">
        <f>Q163*H163</f>
        <v>0.0012749999999999999</v>
      </c>
      <c r="S163" s="230">
        <v>0</v>
      </c>
      <c r="T163" s="231">
        <f>S163*H163</f>
        <v>0</v>
      </c>
      <c r="AR163" s="24" t="s">
        <v>156</v>
      </c>
      <c r="AT163" s="24" t="s">
        <v>296</v>
      </c>
      <c r="AU163" s="24" t="s">
        <v>79</v>
      </c>
      <c r="AY163" s="24" t="s">
        <v>119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24" t="s">
        <v>77</v>
      </c>
      <c r="BK163" s="232">
        <f>ROUND(I163*H163,2)</f>
        <v>0</v>
      </c>
      <c r="BL163" s="24" t="s">
        <v>127</v>
      </c>
      <c r="BM163" s="24" t="s">
        <v>325</v>
      </c>
    </row>
    <row r="164" s="12" customFormat="1">
      <c r="B164" s="244"/>
      <c r="C164" s="245"/>
      <c r="D164" s="235" t="s">
        <v>132</v>
      </c>
      <c r="E164" s="245"/>
      <c r="F164" s="247" t="s">
        <v>326</v>
      </c>
      <c r="G164" s="245"/>
      <c r="H164" s="248">
        <v>1.2749999999999999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AT164" s="254" t="s">
        <v>132</v>
      </c>
      <c r="AU164" s="254" t="s">
        <v>79</v>
      </c>
      <c r="AV164" s="12" t="s">
        <v>79</v>
      </c>
      <c r="AW164" s="12" t="s">
        <v>6</v>
      </c>
      <c r="AX164" s="12" t="s">
        <v>77</v>
      </c>
      <c r="AY164" s="254" t="s">
        <v>119</v>
      </c>
    </row>
    <row r="165" s="1" customFormat="1" ht="16.5" customHeight="1">
      <c r="B165" s="46"/>
      <c r="C165" s="221" t="s">
        <v>327</v>
      </c>
      <c r="D165" s="221" t="s">
        <v>122</v>
      </c>
      <c r="E165" s="222" t="s">
        <v>328</v>
      </c>
      <c r="F165" s="223" t="s">
        <v>329</v>
      </c>
      <c r="G165" s="224" t="s">
        <v>187</v>
      </c>
      <c r="H165" s="225">
        <v>85</v>
      </c>
      <c r="I165" s="226"/>
      <c r="J165" s="227">
        <f>ROUND(I165*H165,2)</f>
        <v>0</v>
      </c>
      <c r="K165" s="223" t="s">
        <v>126</v>
      </c>
      <c r="L165" s="72"/>
      <c r="M165" s="228" t="s">
        <v>21</v>
      </c>
      <c r="N165" s="229" t="s">
        <v>40</v>
      </c>
      <c r="O165" s="47"/>
      <c r="P165" s="230">
        <f>O165*H165</f>
        <v>0</v>
      </c>
      <c r="Q165" s="230">
        <v>0</v>
      </c>
      <c r="R165" s="230">
        <f>Q165*H165</f>
        <v>0</v>
      </c>
      <c r="S165" s="230">
        <v>0</v>
      </c>
      <c r="T165" s="231">
        <f>S165*H165</f>
        <v>0</v>
      </c>
      <c r="AR165" s="24" t="s">
        <v>127</v>
      </c>
      <c r="AT165" s="24" t="s">
        <v>122</v>
      </c>
      <c r="AU165" s="24" t="s">
        <v>79</v>
      </c>
      <c r="AY165" s="24" t="s">
        <v>119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24" t="s">
        <v>77</v>
      </c>
      <c r="BK165" s="232">
        <f>ROUND(I165*H165,2)</f>
        <v>0</v>
      </c>
      <c r="BL165" s="24" t="s">
        <v>127</v>
      </c>
      <c r="BM165" s="24" t="s">
        <v>330</v>
      </c>
    </row>
    <row r="166" s="12" customFormat="1">
      <c r="B166" s="244"/>
      <c r="C166" s="245"/>
      <c r="D166" s="235" t="s">
        <v>132</v>
      </c>
      <c r="E166" s="246" t="s">
        <v>21</v>
      </c>
      <c r="F166" s="247" t="s">
        <v>320</v>
      </c>
      <c r="G166" s="245"/>
      <c r="H166" s="248">
        <v>85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AT166" s="254" t="s">
        <v>132</v>
      </c>
      <c r="AU166" s="254" t="s">
        <v>79</v>
      </c>
      <c r="AV166" s="12" t="s">
        <v>79</v>
      </c>
      <c r="AW166" s="12" t="s">
        <v>33</v>
      </c>
      <c r="AX166" s="12" t="s">
        <v>77</v>
      </c>
      <c r="AY166" s="254" t="s">
        <v>119</v>
      </c>
    </row>
    <row r="167" s="10" customFormat="1" ht="29.88" customHeight="1">
      <c r="B167" s="205"/>
      <c r="C167" s="206"/>
      <c r="D167" s="207" t="s">
        <v>68</v>
      </c>
      <c r="E167" s="219" t="s">
        <v>79</v>
      </c>
      <c r="F167" s="219" t="s">
        <v>331</v>
      </c>
      <c r="G167" s="206"/>
      <c r="H167" s="206"/>
      <c r="I167" s="209"/>
      <c r="J167" s="220">
        <f>BK167</f>
        <v>0</v>
      </c>
      <c r="K167" s="206"/>
      <c r="L167" s="211"/>
      <c r="M167" s="212"/>
      <c r="N167" s="213"/>
      <c r="O167" s="213"/>
      <c r="P167" s="214">
        <f>SUM(P168:P175)</f>
        <v>0</v>
      </c>
      <c r="Q167" s="213"/>
      <c r="R167" s="214">
        <f>SUM(R168:R175)</f>
        <v>75.837360719999992</v>
      </c>
      <c r="S167" s="213"/>
      <c r="T167" s="215">
        <f>SUM(T168:T175)</f>
        <v>0</v>
      </c>
      <c r="AR167" s="216" t="s">
        <v>77</v>
      </c>
      <c r="AT167" s="217" t="s">
        <v>68</v>
      </c>
      <c r="AU167" s="217" t="s">
        <v>77</v>
      </c>
      <c r="AY167" s="216" t="s">
        <v>119</v>
      </c>
      <c r="BK167" s="218">
        <f>SUM(BK168:BK175)</f>
        <v>0</v>
      </c>
    </row>
    <row r="168" s="1" customFormat="1" ht="16.5" customHeight="1">
      <c r="B168" s="46"/>
      <c r="C168" s="221" t="s">
        <v>332</v>
      </c>
      <c r="D168" s="221" t="s">
        <v>122</v>
      </c>
      <c r="E168" s="222" t="s">
        <v>333</v>
      </c>
      <c r="F168" s="223" t="s">
        <v>334</v>
      </c>
      <c r="G168" s="224" t="s">
        <v>235</v>
      </c>
      <c r="H168" s="225">
        <v>14.789999999999999</v>
      </c>
      <c r="I168" s="226"/>
      <c r="J168" s="227">
        <f>ROUND(I168*H168,2)</f>
        <v>0</v>
      </c>
      <c r="K168" s="223" t="s">
        <v>126</v>
      </c>
      <c r="L168" s="72"/>
      <c r="M168" s="228" t="s">
        <v>21</v>
      </c>
      <c r="N168" s="229" t="s">
        <v>40</v>
      </c>
      <c r="O168" s="47"/>
      <c r="P168" s="230">
        <f>O168*H168</f>
        <v>0</v>
      </c>
      <c r="Q168" s="230">
        <v>0</v>
      </c>
      <c r="R168" s="230">
        <f>Q168*H168</f>
        <v>0</v>
      </c>
      <c r="S168" s="230">
        <v>0</v>
      </c>
      <c r="T168" s="231">
        <f>S168*H168</f>
        <v>0</v>
      </c>
      <c r="AR168" s="24" t="s">
        <v>127</v>
      </c>
      <c r="AT168" s="24" t="s">
        <v>122</v>
      </c>
      <c r="AU168" s="24" t="s">
        <v>79</v>
      </c>
      <c r="AY168" s="24" t="s">
        <v>119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24" t="s">
        <v>77</v>
      </c>
      <c r="BK168" s="232">
        <f>ROUND(I168*H168,2)</f>
        <v>0</v>
      </c>
      <c r="BL168" s="24" t="s">
        <v>127</v>
      </c>
      <c r="BM168" s="24" t="s">
        <v>335</v>
      </c>
    </row>
    <row r="169" s="11" customFormat="1">
      <c r="B169" s="233"/>
      <c r="C169" s="234"/>
      <c r="D169" s="235" t="s">
        <v>132</v>
      </c>
      <c r="E169" s="236" t="s">
        <v>21</v>
      </c>
      <c r="F169" s="237" t="s">
        <v>336</v>
      </c>
      <c r="G169" s="234"/>
      <c r="H169" s="236" t="s">
        <v>21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AT169" s="243" t="s">
        <v>132</v>
      </c>
      <c r="AU169" s="243" t="s">
        <v>79</v>
      </c>
      <c r="AV169" s="11" t="s">
        <v>77</v>
      </c>
      <c r="AW169" s="11" t="s">
        <v>33</v>
      </c>
      <c r="AX169" s="11" t="s">
        <v>69</v>
      </c>
      <c r="AY169" s="243" t="s">
        <v>119</v>
      </c>
    </row>
    <row r="170" s="12" customFormat="1">
      <c r="B170" s="244"/>
      <c r="C170" s="245"/>
      <c r="D170" s="235" t="s">
        <v>132</v>
      </c>
      <c r="E170" s="246" t="s">
        <v>21</v>
      </c>
      <c r="F170" s="247" t="s">
        <v>337</v>
      </c>
      <c r="G170" s="245"/>
      <c r="H170" s="248">
        <v>14.789999999999999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AT170" s="254" t="s">
        <v>132</v>
      </c>
      <c r="AU170" s="254" t="s">
        <v>79</v>
      </c>
      <c r="AV170" s="12" t="s">
        <v>79</v>
      </c>
      <c r="AW170" s="12" t="s">
        <v>33</v>
      </c>
      <c r="AX170" s="12" t="s">
        <v>77</v>
      </c>
      <c r="AY170" s="254" t="s">
        <v>119</v>
      </c>
    </row>
    <row r="171" s="1" customFormat="1" ht="25.5" customHeight="1">
      <c r="B171" s="46"/>
      <c r="C171" s="221" t="s">
        <v>338</v>
      </c>
      <c r="D171" s="221" t="s">
        <v>122</v>
      </c>
      <c r="E171" s="222" t="s">
        <v>339</v>
      </c>
      <c r="F171" s="223" t="s">
        <v>340</v>
      </c>
      <c r="G171" s="224" t="s">
        <v>209</v>
      </c>
      <c r="H171" s="225">
        <v>49.735999999999997</v>
      </c>
      <c r="I171" s="226"/>
      <c r="J171" s="227">
        <f>ROUND(I171*H171,2)</f>
        <v>0</v>
      </c>
      <c r="K171" s="223" t="s">
        <v>21</v>
      </c>
      <c r="L171" s="72"/>
      <c r="M171" s="228" t="s">
        <v>21</v>
      </c>
      <c r="N171" s="229" t="s">
        <v>40</v>
      </c>
      <c r="O171" s="47"/>
      <c r="P171" s="230">
        <f>O171*H171</f>
        <v>0</v>
      </c>
      <c r="Q171" s="230">
        <v>1.52477</v>
      </c>
      <c r="R171" s="230">
        <f>Q171*H171</f>
        <v>75.835960719999989</v>
      </c>
      <c r="S171" s="230">
        <v>0</v>
      </c>
      <c r="T171" s="231">
        <f>S171*H171</f>
        <v>0</v>
      </c>
      <c r="AR171" s="24" t="s">
        <v>127</v>
      </c>
      <c r="AT171" s="24" t="s">
        <v>122</v>
      </c>
      <c r="AU171" s="24" t="s">
        <v>79</v>
      </c>
      <c r="AY171" s="24" t="s">
        <v>119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24" t="s">
        <v>77</v>
      </c>
      <c r="BK171" s="232">
        <f>ROUND(I171*H171,2)</f>
        <v>0</v>
      </c>
      <c r="BL171" s="24" t="s">
        <v>127</v>
      </c>
      <c r="BM171" s="24" t="s">
        <v>341</v>
      </c>
    </row>
    <row r="172" s="12" customFormat="1">
      <c r="B172" s="244"/>
      <c r="C172" s="245"/>
      <c r="D172" s="235" t="s">
        <v>132</v>
      </c>
      <c r="E172" s="246" t="s">
        <v>21</v>
      </c>
      <c r="F172" s="247" t="s">
        <v>342</v>
      </c>
      <c r="G172" s="245"/>
      <c r="H172" s="248">
        <v>49.735999999999997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AT172" s="254" t="s">
        <v>132</v>
      </c>
      <c r="AU172" s="254" t="s">
        <v>79</v>
      </c>
      <c r="AV172" s="12" t="s">
        <v>79</v>
      </c>
      <c r="AW172" s="12" t="s">
        <v>33</v>
      </c>
      <c r="AX172" s="12" t="s">
        <v>77</v>
      </c>
      <c r="AY172" s="254" t="s">
        <v>119</v>
      </c>
    </row>
    <row r="173" s="1" customFormat="1" ht="25.5" customHeight="1">
      <c r="B173" s="46"/>
      <c r="C173" s="221" t="s">
        <v>343</v>
      </c>
      <c r="D173" s="221" t="s">
        <v>122</v>
      </c>
      <c r="E173" s="222" t="s">
        <v>344</v>
      </c>
      <c r="F173" s="223" t="s">
        <v>345</v>
      </c>
      <c r="G173" s="224" t="s">
        <v>209</v>
      </c>
      <c r="H173" s="225">
        <v>3.5</v>
      </c>
      <c r="I173" s="226"/>
      <c r="J173" s="227">
        <f>ROUND(I173*H173,2)</f>
        <v>0</v>
      </c>
      <c r="K173" s="223" t="s">
        <v>126</v>
      </c>
      <c r="L173" s="72"/>
      <c r="M173" s="228" t="s">
        <v>21</v>
      </c>
      <c r="N173" s="229" t="s">
        <v>40</v>
      </c>
      <c r="O173" s="47"/>
      <c r="P173" s="230">
        <f>O173*H173</f>
        <v>0</v>
      </c>
      <c r="Q173" s="230">
        <v>0.00040000000000000002</v>
      </c>
      <c r="R173" s="230">
        <f>Q173*H173</f>
        <v>0.0014</v>
      </c>
      <c r="S173" s="230">
        <v>0</v>
      </c>
      <c r="T173" s="231">
        <f>S173*H173</f>
        <v>0</v>
      </c>
      <c r="AR173" s="24" t="s">
        <v>127</v>
      </c>
      <c r="AT173" s="24" t="s">
        <v>122</v>
      </c>
      <c r="AU173" s="24" t="s">
        <v>79</v>
      </c>
      <c r="AY173" s="24" t="s">
        <v>119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24" t="s">
        <v>77</v>
      </c>
      <c r="BK173" s="232">
        <f>ROUND(I173*H173,2)</f>
        <v>0</v>
      </c>
      <c r="BL173" s="24" t="s">
        <v>127</v>
      </c>
      <c r="BM173" s="24" t="s">
        <v>346</v>
      </c>
    </row>
    <row r="174" s="11" customFormat="1">
      <c r="B174" s="233"/>
      <c r="C174" s="234"/>
      <c r="D174" s="235" t="s">
        <v>132</v>
      </c>
      <c r="E174" s="236" t="s">
        <v>21</v>
      </c>
      <c r="F174" s="237" t="s">
        <v>347</v>
      </c>
      <c r="G174" s="234"/>
      <c r="H174" s="236" t="s">
        <v>21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AT174" s="243" t="s">
        <v>132</v>
      </c>
      <c r="AU174" s="243" t="s">
        <v>79</v>
      </c>
      <c r="AV174" s="11" t="s">
        <v>77</v>
      </c>
      <c r="AW174" s="11" t="s">
        <v>33</v>
      </c>
      <c r="AX174" s="11" t="s">
        <v>69</v>
      </c>
      <c r="AY174" s="243" t="s">
        <v>119</v>
      </c>
    </row>
    <row r="175" s="12" customFormat="1">
      <c r="B175" s="244"/>
      <c r="C175" s="245"/>
      <c r="D175" s="235" t="s">
        <v>132</v>
      </c>
      <c r="E175" s="246" t="s">
        <v>21</v>
      </c>
      <c r="F175" s="247" t="s">
        <v>348</v>
      </c>
      <c r="G175" s="245"/>
      <c r="H175" s="248">
        <v>3.5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AT175" s="254" t="s">
        <v>132</v>
      </c>
      <c r="AU175" s="254" t="s">
        <v>79</v>
      </c>
      <c r="AV175" s="12" t="s">
        <v>79</v>
      </c>
      <c r="AW175" s="12" t="s">
        <v>33</v>
      </c>
      <c r="AX175" s="12" t="s">
        <v>77</v>
      </c>
      <c r="AY175" s="254" t="s">
        <v>119</v>
      </c>
    </row>
    <row r="176" s="10" customFormat="1" ht="29.88" customHeight="1">
      <c r="B176" s="205"/>
      <c r="C176" s="206"/>
      <c r="D176" s="207" t="s">
        <v>68</v>
      </c>
      <c r="E176" s="219" t="s">
        <v>135</v>
      </c>
      <c r="F176" s="219" t="s">
        <v>349</v>
      </c>
      <c r="G176" s="206"/>
      <c r="H176" s="206"/>
      <c r="I176" s="209"/>
      <c r="J176" s="220">
        <f>BK176</f>
        <v>0</v>
      </c>
      <c r="K176" s="206"/>
      <c r="L176" s="211"/>
      <c r="M176" s="212"/>
      <c r="N176" s="213"/>
      <c r="O176" s="213"/>
      <c r="P176" s="214">
        <f>SUM(P177:P199)</f>
        <v>0</v>
      </c>
      <c r="Q176" s="213"/>
      <c r="R176" s="214">
        <f>SUM(R177:R199)</f>
        <v>2.5966851100000006</v>
      </c>
      <c r="S176" s="213"/>
      <c r="T176" s="215">
        <f>SUM(T177:T199)</f>
        <v>0</v>
      </c>
      <c r="AR176" s="216" t="s">
        <v>77</v>
      </c>
      <c r="AT176" s="217" t="s">
        <v>68</v>
      </c>
      <c r="AU176" s="217" t="s">
        <v>77</v>
      </c>
      <c r="AY176" s="216" t="s">
        <v>119</v>
      </c>
      <c r="BK176" s="218">
        <f>SUM(BK177:BK199)</f>
        <v>0</v>
      </c>
    </row>
    <row r="177" s="1" customFormat="1" ht="16.5" customHeight="1">
      <c r="B177" s="46"/>
      <c r="C177" s="221" t="s">
        <v>350</v>
      </c>
      <c r="D177" s="221" t="s">
        <v>122</v>
      </c>
      <c r="E177" s="222" t="s">
        <v>351</v>
      </c>
      <c r="F177" s="223" t="s">
        <v>352</v>
      </c>
      <c r="G177" s="224" t="s">
        <v>125</v>
      </c>
      <c r="H177" s="225">
        <v>14</v>
      </c>
      <c r="I177" s="226"/>
      <c r="J177" s="227">
        <f>ROUND(I177*H177,2)</f>
        <v>0</v>
      </c>
      <c r="K177" s="223" t="s">
        <v>126</v>
      </c>
      <c r="L177" s="72"/>
      <c r="M177" s="228" t="s">
        <v>21</v>
      </c>
      <c r="N177" s="229" t="s">
        <v>40</v>
      </c>
      <c r="O177" s="47"/>
      <c r="P177" s="230">
        <f>O177*H177</f>
        <v>0</v>
      </c>
      <c r="Q177" s="230">
        <v>0.00069999999999999999</v>
      </c>
      <c r="R177" s="230">
        <f>Q177*H177</f>
        <v>0.0097999999999999997</v>
      </c>
      <c r="S177" s="230">
        <v>0</v>
      </c>
      <c r="T177" s="231">
        <f>S177*H177</f>
        <v>0</v>
      </c>
      <c r="AR177" s="24" t="s">
        <v>127</v>
      </c>
      <c r="AT177" s="24" t="s">
        <v>122</v>
      </c>
      <c r="AU177" s="24" t="s">
        <v>79</v>
      </c>
      <c r="AY177" s="24" t="s">
        <v>119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24" t="s">
        <v>77</v>
      </c>
      <c r="BK177" s="232">
        <f>ROUND(I177*H177,2)</f>
        <v>0</v>
      </c>
      <c r="BL177" s="24" t="s">
        <v>127</v>
      </c>
      <c r="BM177" s="24" t="s">
        <v>353</v>
      </c>
    </row>
    <row r="178" s="12" customFormat="1">
      <c r="B178" s="244"/>
      <c r="C178" s="245"/>
      <c r="D178" s="235" t="s">
        <v>132</v>
      </c>
      <c r="E178" s="246" t="s">
        <v>21</v>
      </c>
      <c r="F178" s="247" t="s">
        <v>354</v>
      </c>
      <c r="G178" s="245"/>
      <c r="H178" s="248">
        <v>14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AT178" s="254" t="s">
        <v>132</v>
      </c>
      <c r="AU178" s="254" t="s">
        <v>79</v>
      </c>
      <c r="AV178" s="12" t="s">
        <v>79</v>
      </c>
      <c r="AW178" s="12" t="s">
        <v>33</v>
      </c>
      <c r="AX178" s="12" t="s">
        <v>77</v>
      </c>
      <c r="AY178" s="254" t="s">
        <v>119</v>
      </c>
    </row>
    <row r="179" s="1" customFormat="1" ht="16.5" customHeight="1">
      <c r="B179" s="46"/>
      <c r="C179" s="270" t="s">
        <v>355</v>
      </c>
      <c r="D179" s="270" t="s">
        <v>296</v>
      </c>
      <c r="E179" s="271" t="s">
        <v>356</v>
      </c>
      <c r="F179" s="272" t="s">
        <v>357</v>
      </c>
      <c r="G179" s="273" t="s">
        <v>125</v>
      </c>
      <c r="H179" s="274">
        <v>14</v>
      </c>
      <c r="I179" s="275"/>
      <c r="J179" s="276">
        <f>ROUND(I179*H179,2)</f>
        <v>0</v>
      </c>
      <c r="K179" s="272" t="s">
        <v>126</v>
      </c>
      <c r="L179" s="277"/>
      <c r="M179" s="278" t="s">
        <v>21</v>
      </c>
      <c r="N179" s="279" t="s">
        <v>40</v>
      </c>
      <c r="O179" s="47"/>
      <c r="P179" s="230">
        <f>O179*H179</f>
        <v>0</v>
      </c>
      <c r="Q179" s="230">
        <v>0.0048700000000000002</v>
      </c>
      <c r="R179" s="230">
        <f>Q179*H179</f>
        <v>0.068180000000000004</v>
      </c>
      <c r="S179" s="230">
        <v>0</v>
      </c>
      <c r="T179" s="231">
        <f>S179*H179</f>
        <v>0</v>
      </c>
      <c r="AR179" s="24" t="s">
        <v>156</v>
      </c>
      <c r="AT179" s="24" t="s">
        <v>296</v>
      </c>
      <c r="AU179" s="24" t="s">
        <v>79</v>
      </c>
      <c r="AY179" s="24" t="s">
        <v>119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24" t="s">
        <v>77</v>
      </c>
      <c r="BK179" s="232">
        <f>ROUND(I179*H179,2)</f>
        <v>0</v>
      </c>
      <c r="BL179" s="24" t="s">
        <v>127</v>
      </c>
      <c r="BM179" s="24" t="s">
        <v>358</v>
      </c>
    </row>
    <row r="180" s="1" customFormat="1" ht="16.5" customHeight="1">
      <c r="B180" s="46"/>
      <c r="C180" s="221" t="s">
        <v>359</v>
      </c>
      <c r="D180" s="221" t="s">
        <v>122</v>
      </c>
      <c r="E180" s="222" t="s">
        <v>360</v>
      </c>
      <c r="F180" s="223" t="s">
        <v>361</v>
      </c>
      <c r="G180" s="224" t="s">
        <v>235</v>
      </c>
      <c r="H180" s="225">
        <v>4.335</v>
      </c>
      <c r="I180" s="226"/>
      <c r="J180" s="227">
        <f>ROUND(I180*H180,2)</f>
        <v>0</v>
      </c>
      <c r="K180" s="223" t="s">
        <v>126</v>
      </c>
      <c r="L180" s="72"/>
      <c r="M180" s="228" t="s">
        <v>21</v>
      </c>
      <c r="N180" s="229" t="s">
        <v>40</v>
      </c>
      <c r="O180" s="47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AR180" s="24" t="s">
        <v>127</v>
      </c>
      <c r="AT180" s="24" t="s">
        <v>122</v>
      </c>
      <c r="AU180" s="24" t="s">
        <v>79</v>
      </c>
      <c r="AY180" s="24" t="s">
        <v>119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24" t="s">
        <v>77</v>
      </c>
      <c r="BK180" s="232">
        <f>ROUND(I180*H180,2)</f>
        <v>0</v>
      </c>
      <c r="BL180" s="24" t="s">
        <v>127</v>
      </c>
      <c r="BM180" s="24" t="s">
        <v>362</v>
      </c>
    </row>
    <row r="181" s="11" customFormat="1">
      <c r="B181" s="233"/>
      <c r="C181" s="234"/>
      <c r="D181" s="235" t="s">
        <v>132</v>
      </c>
      <c r="E181" s="236" t="s">
        <v>21</v>
      </c>
      <c r="F181" s="237" t="s">
        <v>363</v>
      </c>
      <c r="G181" s="234"/>
      <c r="H181" s="236" t="s">
        <v>21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AT181" s="243" t="s">
        <v>132</v>
      </c>
      <c r="AU181" s="243" t="s">
        <v>79</v>
      </c>
      <c r="AV181" s="11" t="s">
        <v>77</v>
      </c>
      <c r="AW181" s="11" t="s">
        <v>33</v>
      </c>
      <c r="AX181" s="11" t="s">
        <v>69</v>
      </c>
      <c r="AY181" s="243" t="s">
        <v>119</v>
      </c>
    </row>
    <row r="182" s="12" customFormat="1">
      <c r="B182" s="244"/>
      <c r="C182" s="245"/>
      <c r="D182" s="235" t="s">
        <v>132</v>
      </c>
      <c r="E182" s="246" t="s">
        <v>21</v>
      </c>
      <c r="F182" s="247" t="s">
        <v>364</v>
      </c>
      <c r="G182" s="245"/>
      <c r="H182" s="248">
        <v>4.335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AT182" s="254" t="s">
        <v>132</v>
      </c>
      <c r="AU182" s="254" t="s">
        <v>79</v>
      </c>
      <c r="AV182" s="12" t="s">
        <v>79</v>
      </c>
      <c r="AW182" s="12" t="s">
        <v>33</v>
      </c>
      <c r="AX182" s="12" t="s">
        <v>77</v>
      </c>
      <c r="AY182" s="254" t="s">
        <v>119</v>
      </c>
    </row>
    <row r="183" s="1" customFormat="1" ht="16.5" customHeight="1">
      <c r="B183" s="46"/>
      <c r="C183" s="221" t="s">
        <v>365</v>
      </c>
      <c r="D183" s="221" t="s">
        <v>122</v>
      </c>
      <c r="E183" s="222" t="s">
        <v>366</v>
      </c>
      <c r="F183" s="223" t="s">
        <v>367</v>
      </c>
      <c r="G183" s="224" t="s">
        <v>187</v>
      </c>
      <c r="H183" s="225">
        <v>16.800000000000001</v>
      </c>
      <c r="I183" s="226"/>
      <c r="J183" s="227">
        <f>ROUND(I183*H183,2)</f>
        <v>0</v>
      </c>
      <c r="K183" s="223" t="s">
        <v>126</v>
      </c>
      <c r="L183" s="72"/>
      <c r="M183" s="228" t="s">
        <v>21</v>
      </c>
      <c r="N183" s="229" t="s">
        <v>40</v>
      </c>
      <c r="O183" s="47"/>
      <c r="P183" s="230">
        <f>O183*H183</f>
        <v>0</v>
      </c>
      <c r="Q183" s="230">
        <v>0.041739999999999999</v>
      </c>
      <c r="R183" s="230">
        <f>Q183*H183</f>
        <v>0.70123199999999997</v>
      </c>
      <c r="S183" s="230">
        <v>0</v>
      </c>
      <c r="T183" s="231">
        <f>S183*H183</f>
        <v>0</v>
      </c>
      <c r="AR183" s="24" t="s">
        <v>127</v>
      </c>
      <c r="AT183" s="24" t="s">
        <v>122</v>
      </c>
      <c r="AU183" s="24" t="s">
        <v>79</v>
      </c>
      <c r="AY183" s="24" t="s">
        <v>119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24" t="s">
        <v>77</v>
      </c>
      <c r="BK183" s="232">
        <f>ROUND(I183*H183,2)</f>
        <v>0</v>
      </c>
      <c r="BL183" s="24" t="s">
        <v>127</v>
      </c>
      <c r="BM183" s="24" t="s">
        <v>368</v>
      </c>
    </row>
    <row r="184" s="12" customFormat="1">
      <c r="B184" s="244"/>
      <c r="C184" s="245"/>
      <c r="D184" s="235" t="s">
        <v>132</v>
      </c>
      <c r="E184" s="246" t="s">
        <v>21</v>
      </c>
      <c r="F184" s="247" t="s">
        <v>369</v>
      </c>
      <c r="G184" s="245"/>
      <c r="H184" s="248">
        <v>16.800000000000001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AT184" s="254" t="s">
        <v>132</v>
      </c>
      <c r="AU184" s="254" t="s">
        <v>79</v>
      </c>
      <c r="AV184" s="12" t="s">
        <v>79</v>
      </c>
      <c r="AW184" s="12" t="s">
        <v>33</v>
      </c>
      <c r="AX184" s="12" t="s">
        <v>77</v>
      </c>
      <c r="AY184" s="254" t="s">
        <v>119</v>
      </c>
    </row>
    <row r="185" s="1" customFormat="1" ht="16.5" customHeight="1">
      <c r="B185" s="46"/>
      <c r="C185" s="221" t="s">
        <v>370</v>
      </c>
      <c r="D185" s="221" t="s">
        <v>122</v>
      </c>
      <c r="E185" s="222" t="s">
        <v>371</v>
      </c>
      <c r="F185" s="223" t="s">
        <v>372</v>
      </c>
      <c r="G185" s="224" t="s">
        <v>187</v>
      </c>
      <c r="H185" s="225">
        <v>16.800000000000001</v>
      </c>
      <c r="I185" s="226"/>
      <c r="J185" s="227">
        <f>ROUND(I185*H185,2)</f>
        <v>0</v>
      </c>
      <c r="K185" s="223" t="s">
        <v>126</v>
      </c>
      <c r="L185" s="72"/>
      <c r="M185" s="228" t="s">
        <v>21</v>
      </c>
      <c r="N185" s="229" t="s">
        <v>40</v>
      </c>
      <c r="O185" s="47"/>
      <c r="P185" s="230">
        <f>O185*H185</f>
        <v>0</v>
      </c>
      <c r="Q185" s="230">
        <v>2.0000000000000002E-05</v>
      </c>
      <c r="R185" s="230">
        <f>Q185*H185</f>
        <v>0.00033600000000000004</v>
      </c>
      <c r="S185" s="230">
        <v>0</v>
      </c>
      <c r="T185" s="231">
        <f>S185*H185</f>
        <v>0</v>
      </c>
      <c r="AR185" s="24" t="s">
        <v>127</v>
      </c>
      <c r="AT185" s="24" t="s">
        <v>122</v>
      </c>
      <c r="AU185" s="24" t="s">
        <v>79</v>
      </c>
      <c r="AY185" s="24" t="s">
        <v>119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24" t="s">
        <v>77</v>
      </c>
      <c r="BK185" s="232">
        <f>ROUND(I185*H185,2)</f>
        <v>0</v>
      </c>
      <c r="BL185" s="24" t="s">
        <v>127</v>
      </c>
      <c r="BM185" s="24" t="s">
        <v>373</v>
      </c>
    </row>
    <row r="186" s="1" customFormat="1" ht="16.5" customHeight="1">
      <c r="B186" s="46"/>
      <c r="C186" s="221" t="s">
        <v>374</v>
      </c>
      <c r="D186" s="221" t="s">
        <v>122</v>
      </c>
      <c r="E186" s="222" t="s">
        <v>375</v>
      </c>
      <c r="F186" s="223" t="s">
        <v>376</v>
      </c>
      <c r="G186" s="224" t="s">
        <v>286</v>
      </c>
      <c r="H186" s="225">
        <v>0.86699999999999999</v>
      </c>
      <c r="I186" s="226"/>
      <c r="J186" s="227">
        <f>ROUND(I186*H186,2)</f>
        <v>0</v>
      </c>
      <c r="K186" s="223" t="s">
        <v>126</v>
      </c>
      <c r="L186" s="72"/>
      <c r="M186" s="228" t="s">
        <v>21</v>
      </c>
      <c r="N186" s="229" t="s">
        <v>40</v>
      </c>
      <c r="O186" s="47"/>
      <c r="P186" s="230">
        <f>O186*H186</f>
        <v>0</v>
      </c>
      <c r="Q186" s="230">
        <v>1.04877</v>
      </c>
      <c r="R186" s="230">
        <f>Q186*H186</f>
        <v>0.90928359000000003</v>
      </c>
      <c r="S186" s="230">
        <v>0</v>
      </c>
      <c r="T186" s="231">
        <f>S186*H186</f>
        <v>0</v>
      </c>
      <c r="AR186" s="24" t="s">
        <v>127</v>
      </c>
      <c r="AT186" s="24" t="s">
        <v>122</v>
      </c>
      <c r="AU186" s="24" t="s">
        <v>79</v>
      </c>
      <c r="AY186" s="24" t="s">
        <v>119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24" t="s">
        <v>77</v>
      </c>
      <c r="BK186" s="232">
        <f>ROUND(I186*H186,2)</f>
        <v>0</v>
      </c>
      <c r="BL186" s="24" t="s">
        <v>127</v>
      </c>
      <c r="BM186" s="24" t="s">
        <v>377</v>
      </c>
    </row>
    <row r="187" s="12" customFormat="1">
      <c r="B187" s="244"/>
      <c r="C187" s="245"/>
      <c r="D187" s="235" t="s">
        <v>132</v>
      </c>
      <c r="E187" s="246" t="s">
        <v>21</v>
      </c>
      <c r="F187" s="247" t="s">
        <v>378</v>
      </c>
      <c r="G187" s="245"/>
      <c r="H187" s="248">
        <v>0.86699999999999999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AT187" s="254" t="s">
        <v>132</v>
      </c>
      <c r="AU187" s="254" t="s">
        <v>79</v>
      </c>
      <c r="AV187" s="12" t="s">
        <v>79</v>
      </c>
      <c r="AW187" s="12" t="s">
        <v>33</v>
      </c>
      <c r="AX187" s="12" t="s">
        <v>77</v>
      </c>
      <c r="AY187" s="254" t="s">
        <v>119</v>
      </c>
    </row>
    <row r="188" s="1" customFormat="1" ht="16.5" customHeight="1">
      <c r="B188" s="46"/>
      <c r="C188" s="221" t="s">
        <v>379</v>
      </c>
      <c r="D188" s="221" t="s">
        <v>122</v>
      </c>
      <c r="E188" s="222" t="s">
        <v>380</v>
      </c>
      <c r="F188" s="223" t="s">
        <v>381</v>
      </c>
      <c r="G188" s="224" t="s">
        <v>235</v>
      </c>
      <c r="H188" s="225">
        <v>2.524</v>
      </c>
      <c r="I188" s="226"/>
      <c r="J188" s="227">
        <f>ROUND(I188*H188,2)</f>
        <v>0</v>
      </c>
      <c r="K188" s="223" t="s">
        <v>126</v>
      </c>
      <c r="L188" s="72"/>
      <c r="M188" s="228" t="s">
        <v>21</v>
      </c>
      <c r="N188" s="229" t="s">
        <v>40</v>
      </c>
      <c r="O188" s="47"/>
      <c r="P188" s="230">
        <f>O188*H188</f>
        <v>0</v>
      </c>
      <c r="Q188" s="230">
        <v>0</v>
      </c>
      <c r="R188" s="230">
        <f>Q188*H188</f>
        <v>0</v>
      </c>
      <c r="S188" s="230">
        <v>0</v>
      </c>
      <c r="T188" s="231">
        <f>S188*H188</f>
        <v>0</v>
      </c>
      <c r="AR188" s="24" t="s">
        <v>127</v>
      </c>
      <c r="AT188" s="24" t="s">
        <v>122</v>
      </c>
      <c r="AU188" s="24" t="s">
        <v>79</v>
      </c>
      <c r="AY188" s="24" t="s">
        <v>119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24" t="s">
        <v>77</v>
      </c>
      <c r="BK188" s="232">
        <f>ROUND(I188*H188,2)</f>
        <v>0</v>
      </c>
      <c r="BL188" s="24" t="s">
        <v>127</v>
      </c>
      <c r="BM188" s="24" t="s">
        <v>382</v>
      </c>
    </row>
    <row r="189" s="11" customFormat="1">
      <c r="B189" s="233"/>
      <c r="C189" s="234"/>
      <c r="D189" s="235" t="s">
        <v>132</v>
      </c>
      <c r="E189" s="236" t="s">
        <v>21</v>
      </c>
      <c r="F189" s="237" t="s">
        <v>383</v>
      </c>
      <c r="G189" s="234"/>
      <c r="H189" s="236" t="s">
        <v>21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AT189" s="243" t="s">
        <v>132</v>
      </c>
      <c r="AU189" s="243" t="s">
        <v>79</v>
      </c>
      <c r="AV189" s="11" t="s">
        <v>77</v>
      </c>
      <c r="AW189" s="11" t="s">
        <v>33</v>
      </c>
      <c r="AX189" s="11" t="s">
        <v>69</v>
      </c>
      <c r="AY189" s="243" t="s">
        <v>119</v>
      </c>
    </row>
    <row r="190" s="12" customFormat="1">
      <c r="B190" s="244"/>
      <c r="C190" s="245"/>
      <c r="D190" s="235" t="s">
        <v>132</v>
      </c>
      <c r="E190" s="246" t="s">
        <v>21</v>
      </c>
      <c r="F190" s="247" t="s">
        <v>384</v>
      </c>
      <c r="G190" s="245"/>
      <c r="H190" s="248">
        <v>2.524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AT190" s="254" t="s">
        <v>132</v>
      </c>
      <c r="AU190" s="254" t="s">
        <v>79</v>
      </c>
      <c r="AV190" s="12" t="s">
        <v>79</v>
      </c>
      <c r="AW190" s="12" t="s">
        <v>33</v>
      </c>
      <c r="AX190" s="12" t="s">
        <v>77</v>
      </c>
      <c r="AY190" s="254" t="s">
        <v>119</v>
      </c>
    </row>
    <row r="191" s="1" customFormat="1" ht="25.5" customHeight="1">
      <c r="B191" s="46"/>
      <c r="C191" s="221" t="s">
        <v>385</v>
      </c>
      <c r="D191" s="221" t="s">
        <v>122</v>
      </c>
      <c r="E191" s="222" t="s">
        <v>386</v>
      </c>
      <c r="F191" s="223" t="s">
        <v>387</v>
      </c>
      <c r="G191" s="224" t="s">
        <v>187</v>
      </c>
      <c r="H191" s="225">
        <v>9.8170000000000002</v>
      </c>
      <c r="I191" s="226"/>
      <c r="J191" s="227">
        <f>ROUND(I191*H191,2)</f>
        <v>0</v>
      </c>
      <c r="K191" s="223" t="s">
        <v>126</v>
      </c>
      <c r="L191" s="72"/>
      <c r="M191" s="228" t="s">
        <v>21</v>
      </c>
      <c r="N191" s="229" t="s">
        <v>40</v>
      </c>
      <c r="O191" s="47"/>
      <c r="P191" s="230">
        <f>O191*H191</f>
        <v>0</v>
      </c>
      <c r="Q191" s="230">
        <v>0.00182</v>
      </c>
      <c r="R191" s="230">
        <f>Q191*H191</f>
        <v>0.017866940000000001</v>
      </c>
      <c r="S191" s="230">
        <v>0</v>
      </c>
      <c r="T191" s="231">
        <f>S191*H191</f>
        <v>0</v>
      </c>
      <c r="AR191" s="24" t="s">
        <v>127</v>
      </c>
      <c r="AT191" s="24" t="s">
        <v>122</v>
      </c>
      <c r="AU191" s="24" t="s">
        <v>79</v>
      </c>
      <c r="AY191" s="24" t="s">
        <v>119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24" t="s">
        <v>77</v>
      </c>
      <c r="BK191" s="232">
        <f>ROUND(I191*H191,2)</f>
        <v>0</v>
      </c>
      <c r="BL191" s="24" t="s">
        <v>127</v>
      </c>
      <c r="BM191" s="24" t="s">
        <v>388</v>
      </c>
    </row>
    <row r="192" s="12" customFormat="1">
      <c r="B192" s="244"/>
      <c r="C192" s="245"/>
      <c r="D192" s="235" t="s">
        <v>132</v>
      </c>
      <c r="E192" s="246" t="s">
        <v>21</v>
      </c>
      <c r="F192" s="247" t="s">
        <v>389</v>
      </c>
      <c r="G192" s="245"/>
      <c r="H192" s="248">
        <v>9.8170000000000002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AT192" s="254" t="s">
        <v>132</v>
      </c>
      <c r="AU192" s="254" t="s">
        <v>79</v>
      </c>
      <c r="AV192" s="12" t="s">
        <v>79</v>
      </c>
      <c r="AW192" s="12" t="s">
        <v>33</v>
      </c>
      <c r="AX192" s="12" t="s">
        <v>77</v>
      </c>
      <c r="AY192" s="254" t="s">
        <v>119</v>
      </c>
    </row>
    <row r="193" s="1" customFormat="1" ht="16.5" customHeight="1">
      <c r="B193" s="46"/>
      <c r="C193" s="221" t="s">
        <v>390</v>
      </c>
      <c r="D193" s="221" t="s">
        <v>122</v>
      </c>
      <c r="E193" s="222" t="s">
        <v>391</v>
      </c>
      <c r="F193" s="223" t="s">
        <v>392</v>
      </c>
      <c r="G193" s="224" t="s">
        <v>187</v>
      </c>
      <c r="H193" s="225">
        <v>9.8170000000000002</v>
      </c>
      <c r="I193" s="226"/>
      <c r="J193" s="227">
        <f>ROUND(I193*H193,2)</f>
        <v>0</v>
      </c>
      <c r="K193" s="223" t="s">
        <v>126</v>
      </c>
      <c r="L193" s="72"/>
      <c r="M193" s="228" t="s">
        <v>21</v>
      </c>
      <c r="N193" s="229" t="s">
        <v>40</v>
      </c>
      <c r="O193" s="47"/>
      <c r="P193" s="230">
        <f>O193*H193</f>
        <v>0</v>
      </c>
      <c r="Q193" s="230">
        <v>4.0000000000000003E-05</v>
      </c>
      <c r="R193" s="230">
        <f>Q193*H193</f>
        <v>0.00039268000000000001</v>
      </c>
      <c r="S193" s="230">
        <v>0</v>
      </c>
      <c r="T193" s="231">
        <f>S193*H193</f>
        <v>0</v>
      </c>
      <c r="AR193" s="24" t="s">
        <v>127</v>
      </c>
      <c r="AT193" s="24" t="s">
        <v>122</v>
      </c>
      <c r="AU193" s="24" t="s">
        <v>79</v>
      </c>
      <c r="AY193" s="24" t="s">
        <v>119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24" t="s">
        <v>77</v>
      </c>
      <c r="BK193" s="232">
        <f>ROUND(I193*H193,2)</f>
        <v>0</v>
      </c>
      <c r="BL193" s="24" t="s">
        <v>127</v>
      </c>
      <c r="BM193" s="24" t="s">
        <v>393</v>
      </c>
    </row>
    <row r="194" s="1" customFormat="1" ht="16.5" customHeight="1">
      <c r="B194" s="46"/>
      <c r="C194" s="221" t="s">
        <v>394</v>
      </c>
      <c r="D194" s="221" t="s">
        <v>122</v>
      </c>
      <c r="E194" s="222" t="s">
        <v>395</v>
      </c>
      <c r="F194" s="223" t="s">
        <v>396</v>
      </c>
      <c r="G194" s="224" t="s">
        <v>286</v>
      </c>
      <c r="H194" s="225">
        <v>0.505</v>
      </c>
      <c r="I194" s="226"/>
      <c r="J194" s="227">
        <f>ROUND(I194*H194,2)</f>
        <v>0</v>
      </c>
      <c r="K194" s="223" t="s">
        <v>126</v>
      </c>
      <c r="L194" s="72"/>
      <c r="M194" s="228" t="s">
        <v>21</v>
      </c>
      <c r="N194" s="229" t="s">
        <v>40</v>
      </c>
      <c r="O194" s="47"/>
      <c r="P194" s="230">
        <f>O194*H194</f>
        <v>0</v>
      </c>
      <c r="Q194" s="230">
        <v>1.0483800000000001</v>
      </c>
      <c r="R194" s="230">
        <f>Q194*H194</f>
        <v>0.52943190000000007</v>
      </c>
      <c r="S194" s="230">
        <v>0</v>
      </c>
      <c r="T194" s="231">
        <f>S194*H194</f>
        <v>0</v>
      </c>
      <c r="AR194" s="24" t="s">
        <v>127</v>
      </c>
      <c r="AT194" s="24" t="s">
        <v>122</v>
      </c>
      <c r="AU194" s="24" t="s">
        <v>79</v>
      </c>
      <c r="AY194" s="24" t="s">
        <v>119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24" t="s">
        <v>77</v>
      </c>
      <c r="BK194" s="232">
        <f>ROUND(I194*H194,2)</f>
        <v>0</v>
      </c>
      <c r="BL194" s="24" t="s">
        <v>127</v>
      </c>
      <c r="BM194" s="24" t="s">
        <v>397</v>
      </c>
    </row>
    <row r="195" s="12" customFormat="1">
      <c r="B195" s="244"/>
      <c r="C195" s="245"/>
      <c r="D195" s="235" t="s">
        <v>132</v>
      </c>
      <c r="E195" s="246" t="s">
        <v>21</v>
      </c>
      <c r="F195" s="247" t="s">
        <v>398</v>
      </c>
      <c r="G195" s="245"/>
      <c r="H195" s="248">
        <v>0.505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AT195" s="254" t="s">
        <v>132</v>
      </c>
      <c r="AU195" s="254" t="s">
        <v>79</v>
      </c>
      <c r="AV195" s="12" t="s">
        <v>79</v>
      </c>
      <c r="AW195" s="12" t="s">
        <v>33</v>
      </c>
      <c r="AX195" s="12" t="s">
        <v>77</v>
      </c>
      <c r="AY195" s="254" t="s">
        <v>119</v>
      </c>
    </row>
    <row r="196" s="1" customFormat="1" ht="16.5" customHeight="1">
      <c r="B196" s="46"/>
      <c r="C196" s="221" t="s">
        <v>399</v>
      </c>
      <c r="D196" s="221" t="s">
        <v>122</v>
      </c>
      <c r="E196" s="222" t="s">
        <v>400</v>
      </c>
      <c r="F196" s="223" t="s">
        <v>401</v>
      </c>
      <c r="G196" s="224" t="s">
        <v>209</v>
      </c>
      <c r="H196" s="225">
        <v>18.699999999999999</v>
      </c>
      <c r="I196" s="226"/>
      <c r="J196" s="227">
        <f>ROUND(I196*H196,2)</f>
        <v>0</v>
      </c>
      <c r="K196" s="223" t="s">
        <v>126</v>
      </c>
      <c r="L196" s="72"/>
      <c r="M196" s="228" t="s">
        <v>21</v>
      </c>
      <c r="N196" s="229" t="s">
        <v>40</v>
      </c>
      <c r="O196" s="47"/>
      <c r="P196" s="230">
        <f>O196*H196</f>
        <v>0</v>
      </c>
      <c r="Q196" s="230">
        <v>0.00033</v>
      </c>
      <c r="R196" s="230">
        <f>Q196*H196</f>
        <v>0.0061709999999999994</v>
      </c>
      <c r="S196" s="230">
        <v>0</v>
      </c>
      <c r="T196" s="231">
        <f>S196*H196</f>
        <v>0</v>
      </c>
      <c r="AR196" s="24" t="s">
        <v>127</v>
      </c>
      <c r="AT196" s="24" t="s">
        <v>122</v>
      </c>
      <c r="AU196" s="24" t="s">
        <v>79</v>
      </c>
      <c r="AY196" s="24" t="s">
        <v>119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24" t="s">
        <v>77</v>
      </c>
      <c r="BK196" s="232">
        <f>ROUND(I196*H196,2)</f>
        <v>0</v>
      </c>
      <c r="BL196" s="24" t="s">
        <v>127</v>
      </c>
      <c r="BM196" s="24" t="s">
        <v>402</v>
      </c>
    </row>
    <row r="197" s="12" customFormat="1">
      <c r="B197" s="244"/>
      <c r="C197" s="245"/>
      <c r="D197" s="235" t="s">
        <v>132</v>
      </c>
      <c r="E197" s="246" t="s">
        <v>21</v>
      </c>
      <c r="F197" s="247" t="s">
        <v>403</v>
      </c>
      <c r="G197" s="245"/>
      <c r="H197" s="248">
        <v>18.699999999999999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AT197" s="254" t="s">
        <v>132</v>
      </c>
      <c r="AU197" s="254" t="s">
        <v>79</v>
      </c>
      <c r="AV197" s="12" t="s">
        <v>79</v>
      </c>
      <c r="AW197" s="12" t="s">
        <v>33</v>
      </c>
      <c r="AX197" s="12" t="s">
        <v>77</v>
      </c>
      <c r="AY197" s="254" t="s">
        <v>119</v>
      </c>
    </row>
    <row r="198" s="1" customFormat="1" ht="16.5" customHeight="1">
      <c r="B198" s="46"/>
      <c r="C198" s="270" t="s">
        <v>404</v>
      </c>
      <c r="D198" s="270" t="s">
        <v>296</v>
      </c>
      <c r="E198" s="271" t="s">
        <v>405</v>
      </c>
      <c r="F198" s="272" t="s">
        <v>406</v>
      </c>
      <c r="G198" s="273" t="s">
        <v>209</v>
      </c>
      <c r="H198" s="274">
        <v>12</v>
      </c>
      <c r="I198" s="275"/>
      <c r="J198" s="276">
        <f>ROUND(I198*H198,2)</f>
        <v>0</v>
      </c>
      <c r="K198" s="272" t="s">
        <v>21</v>
      </c>
      <c r="L198" s="277"/>
      <c r="M198" s="278" t="s">
        <v>21</v>
      </c>
      <c r="N198" s="279" t="s">
        <v>40</v>
      </c>
      <c r="O198" s="47"/>
      <c r="P198" s="230">
        <f>O198*H198</f>
        <v>0</v>
      </c>
      <c r="Q198" s="230">
        <v>0.018929999999999999</v>
      </c>
      <c r="R198" s="230">
        <f>Q198*H198</f>
        <v>0.22715999999999997</v>
      </c>
      <c r="S198" s="230">
        <v>0</v>
      </c>
      <c r="T198" s="231">
        <f>S198*H198</f>
        <v>0</v>
      </c>
      <c r="AR198" s="24" t="s">
        <v>156</v>
      </c>
      <c r="AT198" s="24" t="s">
        <v>296</v>
      </c>
      <c r="AU198" s="24" t="s">
        <v>79</v>
      </c>
      <c r="AY198" s="24" t="s">
        <v>119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24" t="s">
        <v>77</v>
      </c>
      <c r="BK198" s="232">
        <f>ROUND(I198*H198,2)</f>
        <v>0</v>
      </c>
      <c r="BL198" s="24" t="s">
        <v>127</v>
      </c>
      <c r="BM198" s="24" t="s">
        <v>407</v>
      </c>
    </row>
    <row r="199" s="1" customFormat="1" ht="16.5" customHeight="1">
      <c r="B199" s="46"/>
      <c r="C199" s="270" t="s">
        <v>408</v>
      </c>
      <c r="D199" s="270" t="s">
        <v>296</v>
      </c>
      <c r="E199" s="271" t="s">
        <v>409</v>
      </c>
      <c r="F199" s="272" t="s">
        <v>410</v>
      </c>
      <c r="G199" s="273" t="s">
        <v>209</v>
      </c>
      <c r="H199" s="274">
        <v>6.7000000000000002</v>
      </c>
      <c r="I199" s="275"/>
      <c r="J199" s="276">
        <f>ROUND(I199*H199,2)</f>
        <v>0</v>
      </c>
      <c r="K199" s="272" t="s">
        <v>21</v>
      </c>
      <c r="L199" s="277"/>
      <c r="M199" s="278" t="s">
        <v>21</v>
      </c>
      <c r="N199" s="279" t="s">
        <v>40</v>
      </c>
      <c r="O199" s="47"/>
      <c r="P199" s="230">
        <f>O199*H199</f>
        <v>0</v>
      </c>
      <c r="Q199" s="230">
        <v>0.018929999999999999</v>
      </c>
      <c r="R199" s="230">
        <f>Q199*H199</f>
        <v>0.126831</v>
      </c>
      <c r="S199" s="230">
        <v>0</v>
      </c>
      <c r="T199" s="231">
        <f>S199*H199</f>
        <v>0</v>
      </c>
      <c r="AR199" s="24" t="s">
        <v>156</v>
      </c>
      <c r="AT199" s="24" t="s">
        <v>296</v>
      </c>
      <c r="AU199" s="24" t="s">
        <v>79</v>
      </c>
      <c r="AY199" s="24" t="s">
        <v>119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24" t="s">
        <v>77</v>
      </c>
      <c r="BK199" s="232">
        <f>ROUND(I199*H199,2)</f>
        <v>0</v>
      </c>
      <c r="BL199" s="24" t="s">
        <v>127</v>
      </c>
      <c r="BM199" s="24" t="s">
        <v>411</v>
      </c>
    </row>
    <row r="200" s="10" customFormat="1" ht="29.88" customHeight="1">
      <c r="B200" s="205"/>
      <c r="C200" s="206"/>
      <c r="D200" s="207" t="s">
        <v>68</v>
      </c>
      <c r="E200" s="219" t="s">
        <v>127</v>
      </c>
      <c r="F200" s="219" t="s">
        <v>412</v>
      </c>
      <c r="G200" s="206"/>
      <c r="H200" s="206"/>
      <c r="I200" s="209"/>
      <c r="J200" s="220">
        <f>BK200</f>
        <v>0</v>
      </c>
      <c r="K200" s="206"/>
      <c r="L200" s="211"/>
      <c r="M200" s="212"/>
      <c r="N200" s="213"/>
      <c r="O200" s="213"/>
      <c r="P200" s="214">
        <f>SUM(P201:P229)</f>
        <v>0</v>
      </c>
      <c r="Q200" s="213"/>
      <c r="R200" s="214">
        <f>SUM(R201:R229)</f>
        <v>105.20860156999999</v>
      </c>
      <c r="S200" s="213"/>
      <c r="T200" s="215">
        <f>SUM(T201:T229)</f>
        <v>0</v>
      </c>
      <c r="AR200" s="216" t="s">
        <v>77</v>
      </c>
      <c r="AT200" s="217" t="s">
        <v>68</v>
      </c>
      <c r="AU200" s="217" t="s">
        <v>77</v>
      </c>
      <c r="AY200" s="216" t="s">
        <v>119</v>
      </c>
      <c r="BK200" s="218">
        <f>SUM(BK201:BK229)</f>
        <v>0</v>
      </c>
    </row>
    <row r="201" s="1" customFormat="1" ht="16.5" customHeight="1">
      <c r="B201" s="46"/>
      <c r="C201" s="221" t="s">
        <v>413</v>
      </c>
      <c r="D201" s="221" t="s">
        <v>122</v>
      </c>
      <c r="E201" s="222" t="s">
        <v>414</v>
      </c>
      <c r="F201" s="223" t="s">
        <v>415</v>
      </c>
      <c r="G201" s="224" t="s">
        <v>235</v>
      </c>
      <c r="H201" s="225">
        <v>16.457999999999998</v>
      </c>
      <c r="I201" s="226"/>
      <c r="J201" s="227">
        <f>ROUND(I201*H201,2)</f>
        <v>0</v>
      </c>
      <c r="K201" s="223" t="s">
        <v>126</v>
      </c>
      <c r="L201" s="72"/>
      <c r="M201" s="228" t="s">
        <v>21</v>
      </c>
      <c r="N201" s="229" t="s">
        <v>40</v>
      </c>
      <c r="O201" s="47"/>
      <c r="P201" s="230">
        <f>O201*H201</f>
        <v>0</v>
      </c>
      <c r="Q201" s="230">
        <v>0</v>
      </c>
      <c r="R201" s="230">
        <f>Q201*H201</f>
        <v>0</v>
      </c>
      <c r="S201" s="230">
        <v>0</v>
      </c>
      <c r="T201" s="231">
        <f>S201*H201</f>
        <v>0</v>
      </c>
      <c r="AR201" s="24" t="s">
        <v>127</v>
      </c>
      <c r="AT201" s="24" t="s">
        <v>122</v>
      </c>
      <c r="AU201" s="24" t="s">
        <v>79</v>
      </c>
      <c r="AY201" s="24" t="s">
        <v>119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24" t="s">
        <v>77</v>
      </c>
      <c r="BK201" s="232">
        <f>ROUND(I201*H201,2)</f>
        <v>0</v>
      </c>
      <c r="BL201" s="24" t="s">
        <v>127</v>
      </c>
      <c r="BM201" s="24" t="s">
        <v>416</v>
      </c>
    </row>
    <row r="202" s="11" customFormat="1">
      <c r="B202" s="233"/>
      <c r="C202" s="234"/>
      <c r="D202" s="235" t="s">
        <v>132</v>
      </c>
      <c r="E202" s="236" t="s">
        <v>21</v>
      </c>
      <c r="F202" s="237" t="s">
        <v>417</v>
      </c>
      <c r="G202" s="234"/>
      <c r="H202" s="236" t="s">
        <v>21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AT202" s="243" t="s">
        <v>132</v>
      </c>
      <c r="AU202" s="243" t="s">
        <v>79</v>
      </c>
      <c r="AV202" s="11" t="s">
        <v>77</v>
      </c>
      <c r="AW202" s="11" t="s">
        <v>33</v>
      </c>
      <c r="AX202" s="11" t="s">
        <v>69</v>
      </c>
      <c r="AY202" s="243" t="s">
        <v>119</v>
      </c>
    </row>
    <row r="203" s="12" customFormat="1">
      <c r="B203" s="244"/>
      <c r="C203" s="245"/>
      <c r="D203" s="235" t="s">
        <v>132</v>
      </c>
      <c r="E203" s="246" t="s">
        <v>21</v>
      </c>
      <c r="F203" s="247" t="s">
        <v>418</v>
      </c>
      <c r="G203" s="245"/>
      <c r="H203" s="248">
        <v>16.457999999999998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AT203" s="254" t="s">
        <v>132</v>
      </c>
      <c r="AU203" s="254" t="s">
        <v>79</v>
      </c>
      <c r="AV203" s="12" t="s">
        <v>79</v>
      </c>
      <c r="AW203" s="12" t="s">
        <v>33</v>
      </c>
      <c r="AX203" s="12" t="s">
        <v>77</v>
      </c>
      <c r="AY203" s="254" t="s">
        <v>119</v>
      </c>
    </row>
    <row r="204" s="1" customFormat="1" ht="16.5" customHeight="1">
      <c r="B204" s="46"/>
      <c r="C204" s="221" t="s">
        <v>419</v>
      </c>
      <c r="D204" s="221" t="s">
        <v>122</v>
      </c>
      <c r="E204" s="222" t="s">
        <v>420</v>
      </c>
      <c r="F204" s="223" t="s">
        <v>421</v>
      </c>
      <c r="G204" s="224" t="s">
        <v>286</v>
      </c>
      <c r="H204" s="225">
        <v>3.2919999999999998</v>
      </c>
      <c r="I204" s="226"/>
      <c r="J204" s="227">
        <f>ROUND(I204*H204,2)</f>
        <v>0</v>
      </c>
      <c r="K204" s="223" t="s">
        <v>126</v>
      </c>
      <c r="L204" s="72"/>
      <c r="M204" s="228" t="s">
        <v>21</v>
      </c>
      <c r="N204" s="229" t="s">
        <v>40</v>
      </c>
      <c r="O204" s="47"/>
      <c r="P204" s="230">
        <f>O204*H204</f>
        <v>0</v>
      </c>
      <c r="Q204" s="230">
        <v>1.0490900000000001</v>
      </c>
      <c r="R204" s="230">
        <f>Q204*H204</f>
        <v>3.45360428</v>
      </c>
      <c r="S204" s="230">
        <v>0</v>
      </c>
      <c r="T204" s="231">
        <f>S204*H204</f>
        <v>0</v>
      </c>
      <c r="AR204" s="24" t="s">
        <v>127</v>
      </c>
      <c r="AT204" s="24" t="s">
        <v>122</v>
      </c>
      <c r="AU204" s="24" t="s">
        <v>79</v>
      </c>
      <c r="AY204" s="24" t="s">
        <v>119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24" t="s">
        <v>77</v>
      </c>
      <c r="BK204" s="232">
        <f>ROUND(I204*H204,2)</f>
        <v>0</v>
      </c>
      <c r="BL204" s="24" t="s">
        <v>127</v>
      </c>
      <c r="BM204" s="24" t="s">
        <v>422</v>
      </c>
    </row>
    <row r="205" s="12" customFormat="1">
      <c r="B205" s="244"/>
      <c r="C205" s="245"/>
      <c r="D205" s="235" t="s">
        <v>132</v>
      </c>
      <c r="E205" s="246" t="s">
        <v>21</v>
      </c>
      <c r="F205" s="247" t="s">
        <v>423</v>
      </c>
      <c r="G205" s="245"/>
      <c r="H205" s="248">
        <v>3.2919999999999998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AT205" s="254" t="s">
        <v>132</v>
      </c>
      <c r="AU205" s="254" t="s">
        <v>79</v>
      </c>
      <c r="AV205" s="12" t="s">
        <v>79</v>
      </c>
      <c r="AW205" s="12" t="s">
        <v>33</v>
      </c>
      <c r="AX205" s="12" t="s">
        <v>77</v>
      </c>
      <c r="AY205" s="254" t="s">
        <v>119</v>
      </c>
    </row>
    <row r="206" s="1" customFormat="1" ht="16.5" customHeight="1">
      <c r="B206" s="46"/>
      <c r="C206" s="221" t="s">
        <v>424</v>
      </c>
      <c r="D206" s="221" t="s">
        <v>122</v>
      </c>
      <c r="E206" s="222" t="s">
        <v>425</v>
      </c>
      <c r="F206" s="223" t="s">
        <v>426</v>
      </c>
      <c r="G206" s="224" t="s">
        <v>187</v>
      </c>
      <c r="H206" s="225">
        <v>33.627000000000002</v>
      </c>
      <c r="I206" s="226"/>
      <c r="J206" s="227">
        <f>ROUND(I206*H206,2)</f>
        <v>0</v>
      </c>
      <c r="K206" s="223" t="s">
        <v>126</v>
      </c>
      <c r="L206" s="72"/>
      <c r="M206" s="228" t="s">
        <v>21</v>
      </c>
      <c r="N206" s="229" t="s">
        <v>40</v>
      </c>
      <c r="O206" s="47"/>
      <c r="P206" s="230">
        <f>O206*H206</f>
        <v>0</v>
      </c>
      <c r="Q206" s="230">
        <v>0.01087</v>
      </c>
      <c r="R206" s="230">
        <f>Q206*H206</f>
        <v>0.36552549000000001</v>
      </c>
      <c r="S206" s="230">
        <v>0</v>
      </c>
      <c r="T206" s="231">
        <f>S206*H206</f>
        <v>0</v>
      </c>
      <c r="AR206" s="24" t="s">
        <v>127</v>
      </c>
      <c r="AT206" s="24" t="s">
        <v>122</v>
      </c>
      <c r="AU206" s="24" t="s">
        <v>79</v>
      </c>
      <c r="AY206" s="24" t="s">
        <v>119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24" t="s">
        <v>77</v>
      </c>
      <c r="BK206" s="232">
        <f>ROUND(I206*H206,2)</f>
        <v>0</v>
      </c>
      <c r="BL206" s="24" t="s">
        <v>127</v>
      </c>
      <c r="BM206" s="24" t="s">
        <v>427</v>
      </c>
    </row>
    <row r="207" s="12" customFormat="1">
      <c r="B207" s="244"/>
      <c r="C207" s="245"/>
      <c r="D207" s="235" t="s">
        <v>132</v>
      </c>
      <c r="E207" s="246" t="s">
        <v>21</v>
      </c>
      <c r="F207" s="247" t="s">
        <v>428</v>
      </c>
      <c r="G207" s="245"/>
      <c r="H207" s="248">
        <v>33.627000000000002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AT207" s="254" t="s">
        <v>132</v>
      </c>
      <c r="AU207" s="254" t="s">
        <v>79</v>
      </c>
      <c r="AV207" s="12" t="s">
        <v>79</v>
      </c>
      <c r="AW207" s="12" t="s">
        <v>33</v>
      </c>
      <c r="AX207" s="12" t="s">
        <v>77</v>
      </c>
      <c r="AY207" s="254" t="s">
        <v>119</v>
      </c>
    </row>
    <row r="208" s="1" customFormat="1" ht="16.5" customHeight="1">
      <c r="B208" s="46"/>
      <c r="C208" s="221" t="s">
        <v>429</v>
      </c>
      <c r="D208" s="221" t="s">
        <v>122</v>
      </c>
      <c r="E208" s="222" t="s">
        <v>430</v>
      </c>
      <c r="F208" s="223" t="s">
        <v>431</v>
      </c>
      <c r="G208" s="224" t="s">
        <v>187</v>
      </c>
      <c r="H208" s="225">
        <v>33.627000000000002</v>
      </c>
      <c r="I208" s="226"/>
      <c r="J208" s="227">
        <f>ROUND(I208*H208,2)</f>
        <v>0</v>
      </c>
      <c r="K208" s="223" t="s">
        <v>126</v>
      </c>
      <c r="L208" s="72"/>
      <c r="M208" s="228" t="s">
        <v>21</v>
      </c>
      <c r="N208" s="229" t="s">
        <v>40</v>
      </c>
      <c r="O208" s="47"/>
      <c r="P208" s="230">
        <f>O208*H208</f>
        <v>0</v>
      </c>
      <c r="Q208" s="230">
        <v>0</v>
      </c>
      <c r="R208" s="230">
        <f>Q208*H208</f>
        <v>0</v>
      </c>
      <c r="S208" s="230">
        <v>0</v>
      </c>
      <c r="T208" s="231">
        <f>S208*H208</f>
        <v>0</v>
      </c>
      <c r="AR208" s="24" t="s">
        <v>127</v>
      </c>
      <c r="AT208" s="24" t="s">
        <v>122</v>
      </c>
      <c r="AU208" s="24" t="s">
        <v>79</v>
      </c>
      <c r="AY208" s="24" t="s">
        <v>119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24" t="s">
        <v>77</v>
      </c>
      <c r="BK208" s="232">
        <f>ROUND(I208*H208,2)</f>
        <v>0</v>
      </c>
      <c r="BL208" s="24" t="s">
        <v>127</v>
      </c>
      <c r="BM208" s="24" t="s">
        <v>432</v>
      </c>
    </row>
    <row r="209" s="1" customFormat="1" ht="16.5" customHeight="1">
      <c r="B209" s="46"/>
      <c r="C209" s="221" t="s">
        <v>433</v>
      </c>
      <c r="D209" s="221" t="s">
        <v>122</v>
      </c>
      <c r="E209" s="222" t="s">
        <v>434</v>
      </c>
      <c r="F209" s="223" t="s">
        <v>435</v>
      </c>
      <c r="G209" s="224" t="s">
        <v>187</v>
      </c>
      <c r="H209" s="225">
        <v>12.359999999999999</v>
      </c>
      <c r="I209" s="226"/>
      <c r="J209" s="227">
        <f>ROUND(I209*H209,2)</f>
        <v>0</v>
      </c>
      <c r="K209" s="223" t="s">
        <v>126</v>
      </c>
      <c r="L209" s="72"/>
      <c r="M209" s="228" t="s">
        <v>21</v>
      </c>
      <c r="N209" s="229" t="s">
        <v>40</v>
      </c>
      <c r="O209" s="47"/>
      <c r="P209" s="230">
        <f>O209*H209</f>
        <v>0</v>
      </c>
      <c r="Q209" s="230">
        <v>0.066799999999999998</v>
      </c>
      <c r="R209" s="230">
        <f>Q209*H209</f>
        <v>0.82564799999999994</v>
      </c>
      <c r="S209" s="230">
        <v>0</v>
      </c>
      <c r="T209" s="231">
        <f>S209*H209</f>
        <v>0</v>
      </c>
      <c r="AR209" s="24" t="s">
        <v>127</v>
      </c>
      <c r="AT209" s="24" t="s">
        <v>122</v>
      </c>
      <c r="AU209" s="24" t="s">
        <v>79</v>
      </c>
      <c r="AY209" s="24" t="s">
        <v>119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24" t="s">
        <v>77</v>
      </c>
      <c r="BK209" s="232">
        <f>ROUND(I209*H209,2)</f>
        <v>0</v>
      </c>
      <c r="BL209" s="24" t="s">
        <v>127</v>
      </c>
      <c r="BM209" s="24" t="s">
        <v>436</v>
      </c>
    </row>
    <row r="210" s="12" customFormat="1">
      <c r="B210" s="244"/>
      <c r="C210" s="245"/>
      <c r="D210" s="235" t="s">
        <v>132</v>
      </c>
      <c r="E210" s="246" t="s">
        <v>21</v>
      </c>
      <c r="F210" s="247" t="s">
        <v>437</v>
      </c>
      <c r="G210" s="245"/>
      <c r="H210" s="248">
        <v>12.359999999999999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AT210" s="254" t="s">
        <v>132</v>
      </c>
      <c r="AU210" s="254" t="s">
        <v>79</v>
      </c>
      <c r="AV210" s="12" t="s">
        <v>79</v>
      </c>
      <c r="AW210" s="12" t="s">
        <v>33</v>
      </c>
      <c r="AX210" s="12" t="s">
        <v>77</v>
      </c>
      <c r="AY210" s="254" t="s">
        <v>119</v>
      </c>
    </row>
    <row r="211" s="1" customFormat="1" ht="16.5" customHeight="1">
      <c r="B211" s="46"/>
      <c r="C211" s="221" t="s">
        <v>438</v>
      </c>
      <c r="D211" s="221" t="s">
        <v>122</v>
      </c>
      <c r="E211" s="222" t="s">
        <v>439</v>
      </c>
      <c r="F211" s="223" t="s">
        <v>440</v>
      </c>
      <c r="G211" s="224" t="s">
        <v>187</v>
      </c>
      <c r="H211" s="225">
        <v>12.359999999999999</v>
      </c>
      <c r="I211" s="226"/>
      <c r="J211" s="227">
        <f>ROUND(I211*H211,2)</f>
        <v>0</v>
      </c>
      <c r="K211" s="223" t="s">
        <v>126</v>
      </c>
      <c r="L211" s="72"/>
      <c r="M211" s="228" t="s">
        <v>21</v>
      </c>
      <c r="N211" s="229" t="s">
        <v>40</v>
      </c>
      <c r="O211" s="47"/>
      <c r="P211" s="230">
        <f>O211*H211</f>
        <v>0</v>
      </c>
      <c r="Q211" s="230">
        <v>0</v>
      </c>
      <c r="R211" s="230">
        <f>Q211*H211</f>
        <v>0</v>
      </c>
      <c r="S211" s="230">
        <v>0</v>
      </c>
      <c r="T211" s="231">
        <f>S211*H211</f>
        <v>0</v>
      </c>
      <c r="AR211" s="24" t="s">
        <v>127</v>
      </c>
      <c r="AT211" s="24" t="s">
        <v>122</v>
      </c>
      <c r="AU211" s="24" t="s">
        <v>79</v>
      </c>
      <c r="AY211" s="24" t="s">
        <v>119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24" t="s">
        <v>77</v>
      </c>
      <c r="BK211" s="232">
        <f>ROUND(I211*H211,2)</f>
        <v>0</v>
      </c>
      <c r="BL211" s="24" t="s">
        <v>127</v>
      </c>
      <c r="BM211" s="24" t="s">
        <v>441</v>
      </c>
    </row>
    <row r="212" s="1" customFormat="1" ht="16.5" customHeight="1">
      <c r="B212" s="46"/>
      <c r="C212" s="221" t="s">
        <v>442</v>
      </c>
      <c r="D212" s="221" t="s">
        <v>122</v>
      </c>
      <c r="E212" s="222" t="s">
        <v>443</v>
      </c>
      <c r="F212" s="223" t="s">
        <v>444</v>
      </c>
      <c r="G212" s="224" t="s">
        <v>187</v>
      </c>
      <c r="H212" s="225">
        <v>2.0179999999999998</v>
      </c>
      <c r="I212" s="226"/>
      <c r="J212" s="227">
        <f>ROUND(I212*H212,2)</f>
        <v>0</v>
      </c>
      <c r="K212" s="223" t="s">
        <v>126</v>
      </c>
      <c r="L212" s="72"/>
      <c r="M212" s="228" t="s">
        <v>21</v>
      </c>
      <c r="N212" s="229" t="s">
        <v>40</v>
      </c>
      <c r="O212" s="47"/>
      <c r="P212" s="230">
        <f>O212*H212</f>
        <v>0</v>
      </c>
      <c r="Q212" s="230">
        <v>0.05305</v>
      </c>
      <c r="R212" s="230">
        <f>Q212*H212</f>
        <v>0.1070549</v>
      </c>
      <c r="S212" s="230">
        <v>0</v>
      </c>
      <c r="T212" s="231">
        <f>S212*H212</f>
        <v>0</v>
      </c>
      <c r="AR212" s="24" t="s">
        <v>127</v>
      </c>
      <c r="AT212" s="24" t="s">
        <v>122</v>
      </c>
      <c r="AU212" s="24" t="s">
        <v>79</v>
      </c>
      <c r="AY212" s="24" t="s">
        <v>119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24" t="s">
        <v>77</v>
      </c>
      <c r="BK212" s="232">
        <f>ROUND(I212*H212,2)</f>
        <v>0</v>
      </c>
      <c r="BL212" s="24" t="s">
        <v>127</v>
      </c>
      <c r="BM212" s="24" t="s">
        <v>445</v>
      </c>
    </row>
    <row r="213" s="12" customFormat="1">
      <c r="B213" s="244"/>
      <c r="C213" s="245"/>
      <c r="D213" s="235" t="s">
        <v>132</v>
      </c>
      <c r="E213" s="246" t="s">
        <v>21</v>
      </c>
      <c r="F213" s="247" t="s">
        <v>446</v>
      </c>
      <c r="G213" s="245"/>
      <c r="H213" s="248">
        <v>2.0179999999999998</v>
      </c>
      <c r="I213" s="249"/>
      <c r="J213" s="245"/>
      <c r="K213" s="245"/>
      <c r="L213" s="250"/>
      <c r="M213" s="251"/>
      <c r="N213" s="252"/>
      <c r="O213" s="252"/>
      <c r="P213" s="252"/>
      <c r="Q213" s="252"/>
      <c r="R213" s="252"/>
      <c r="S213" s="252"/>
      <c r="T213" s="253"/>
      <c r="AT213" s="254" t="s">
        <v>132</v>
      </c>
      <c r="AU213" s="254" t="s">
        <v>79</v>
      </c>
      <c r="AV213" s="12" t="s">
        <v>79</v>
      </c>
      <c r="AW213" s="12" t="s">
        <v>33</v>
      </c>
      <c r="AX213" s="12" t="s">
        <v>77</v>
      </c>
      <c r="AY213" s="254" t="s">
        <v>119</v>
      </c>
    </row>
    <row r="214" s="1" customFormat="1" ht="16.5" customHeight="1">
      <c r="B214" s="46"/>
      <c r="C214" s="221" t="s">
        <v>447</v>
      </c>
      <c r="D214" s="221" t="s">
        <v>122</v>
      </c>
      <c r="E214" s="222" t="s">
        <v>448</v>
      </c>
      <c r="F214" s="223" t="s">
        <v>449</v>
      </c>
      <c r="G214" s="224" t="s">
        <v>187</v>
      </c>
      <c r="H214" s="225">
        <v>2.0179999999999998</v>
      </c>
      <c r="I214" s="226"/>
      <c r="J214" s="227">
        <f>ROUND(I214*H214,2)</f>
        <v>0</v>
      </c>
      <c r="K214" s="223" t="s">
        <v>126</v>
      </c>
      <c r="L214" s="72"/>
      <c r="M214" s="228" t="s">
        <v>21</v>
      </c>
      <c r="N214" s="229" t="s">
        <v>40</v>
      </c>
      <c r="O214" s="47"/>
      <c r="P214" s="230">
        <f>O214*H214</f>
        <v>0</v>
      </c>
      <c r="Q214" s="230">
        <v>0.05305</v>
      </c>
      <c r="R214" s="230">
        <f>Q214*H214</f>
        <v>0.1070549</v>
      </c>
      <c r="S214" s="230">
        <v>0</v>
      </c>
      <c r="T214" s="231">
        <f>S214*H214</f>
        <v>0</v>
      </c>
      <c r="AR214" s="24" t="s">
        <v>127</v>
      </c>
      <c r="AT214" s="24" t="s">
        <v>122</v>
      </c>
      <c r="AU214" s="24" t="s">
        <v>79</v>
      </c>
      <c r="AY214" s="24" t="s">
        <v>119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24" t="s">
        <v>77</v>
      </c>
      <c r="BK214" s="232">
        <f>ROUND(I214*H214,2)</f>
        <v>0</v>
      </c>
      <c r="BL214" s="24" t="s">
        <v>127</v>
      </c>
      <c r="BM214" s="24" t="s">
        <v>450</v>
      </c>
    </row>
    <row r="215" s="12" customFormat="1">
      <c r="B215" s="244"/>
      <c r="C215" s="245"/>
      <c r="D215" s="235" t="s">
        <v>132</v>
      </c>
      <c r="E215" s="246" t="s">
        <v>21</v>
      </c>
      <c r="F215" s="247" t="s">
        <v>446</v>
      </c>
      <c r="G215" s="245"/>
      <c r="H215" s="248">
        <v>2.0179999999999998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AT215" s="254" t="s">
        <v>132</v>
      </c>
      <c r="AU215" s="254" t="s">
        <v>79</v>
      </c>
      <c r="AV215" s="12" t="s">
        <v>79</v>
      </c>
      <c r="AW215" s="12" t="s">
        <v>33</v>
      </c>
      <c r="AX215" s="12" t="s">
        <v>77</v>
      </c>
      <c r="AY215" s="254" t="s">
        <v>119</v>
      </c>
    </row>
    <row r="216" s="1" customFormat="1" ht="16.5" customHeight="1">
      <c r="B216" s="46"/>
      <c r="C216" s="221" t="s">
        <v>451</v>
      </c>
      <c r="D216" s="221" t="s">
        <v>122</v>
      </c>
      <c r="E216" s="222" t="s">
        <v>452</v>
      </c>
      <c r="F216" s="223" t="s">
        <v>453</v>
      </c>
      <c r="G216" s="224" t="s">
        <v>235</v>
      </c>
      <c r="H216" s="225">
        <v>8.4280000000000008</v>
      </c>
      <c r="I216" s="226"/>
      <c r="J216" s="227">
        <f>ROUND(I216*H216,2)</f>
        <v>0</v>
      </c>
      <c r="K216" s="223" t="s">
        <v>126</v>
      </c>
      <c r="L216" s="72"/>
      <c r="M216" s="228" t="s">
        <v>21</v>
      </c>
      <c r="N216" s="229" t="s">
        <v>40</v>
      </c>
      <c r="O216" s="47"/>
      <c r="P216" s="230">
        <f>O216*H216</f>
        <v>0</v>
      </c>
      <c r="Q216" s="230">
        <v>0</v>
      </c>
      <c r="R216" s="230">
        <f>Q216*H216</f>
        <v>0</v>
      </c>
      <c r="S216" s="230">
        <v>0</v>
      </c>
      <c r="T216" s="231">
        <f>S216*H216</f>
        <v>0</v>
      </c>
      <c r="AR216" s="24" t="s">
        <v>127</v>
      </c>
      <c r="AT216" s="24" t="s">
        <v>122</v>
      </c>
      <c r="AU216" s="24" t="s">
        <v>79</v>
      </c>
      <c r="AY216" s="24" t="s">
        <v>119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24" t="s">
        <v>77</v>
      </c>
      <c r="BK216" s="232">
        <f>ROUND(I216*H216,2)</f>
        <v>0</v>
      </c>
      <c r="BL216" s="24" t="s">
        <v>127</v>
      </c>
      <c r="BM216" s="24" t="s">
        <v>454</v>
      </c>
    </row>
    <row r="217" s="11" customFormat="1">
      <c r="B217" s="233"/>
      <c r="C217" s="234"/>
      <c r="D217" s="235" t="s">
        <v>132</v>
      </c>
      <c r="E217" s="236" t="s">
        <v>21</v>
      </c>
      <c r="F217" s="237" t="s">
        <v>455</v>
      </c>
      <c r="G217" s="234"/>
      <c r="H217" s="236" t="s">
        <v>21</v>
      </c>
      <c r="I217" s="238"/>
      <c r="J217" s="234"/>
      <c r="K217" s="234"/>
      <c r="L217" s="239"/>
      <c r="M217" s="240"/>
      <c r="N217" s="241"/>
      <c r="O217" s="241"/>
      <c r="P217" s="241"/>
      <c r="Q217" s="241"/>
      <c r="R217" s="241"/>
      <c r="S217" s="241"/>
      <c r="T217" s="242"/>
      <c r="AT217" s="243" t="s">
        <v>132</v>
      </c>
      <c r="AU217" s="243" t="s">
        <v>79</v>
      </c>
      <c r="AV217" s="11" t="s">
        <v>77</v>
      </c>
      <c r="AW217" s="11" t="s">
        <v>33</v>
      </c>
      <c r="AX217" s="11" t="s">
        <v>69</v>
      </c>
      <c r="AY217" s="243" t="s">
        <v>119</v>
      </c>
    </row>
    <row r="218" s="12" customFormat="1">
      <c r="B218" s="244"/>
      <c r="C218" s="245"/>
      <c r="D218" s="235" t="s">
        <v>132</v>
      </c>
      <c r="E218" s="246" t="s">
        <v>21</v>
      </c>
      <c r="F218" s="247" t="s">
        <v>456</v>
      </c>
      <c r="G218" s="245"/>
      <c r="H218" s="248">
        <v>8.4280000000000008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AT218" s="254" t="s">
        <v>132</v>
      </c>
      <c r="AU218" s="254" t="s">
        <v>79</v>
      </c>
      <c r="AV218" s="12" t="s">
        <v>79</v>
      </c>
      <c r="AW218" s="12" t="s">
        <v>33</v>
      </c>
      <c r="AX218" s="12" t="s">
        <v>77</v>
      </c>
      <c r="AY218" s="254" t="s">
        <v>119</v>
      </c>
    </row>
    <row r="219" s="1" customFormat="1" ht="16.5" customHeight="1">
      <c r="B219" s="46"/>
      <c r="C219" s="221" t="s">
        <v>457</v>
      </c>
      <c r="D219" s="221" t="s">
        <v>122</v>
      </c>
      <c r="E219" s="222" t="s">
        <v>458</v>
      </c>
      <c r="F219" s="223" t="s">
        <v>459</v>
      </c>
      <c r="G219" s="224" t="s">
        <v>235</v>
      </c>
      <c r="H219" s="225">
        <v>9.9540000000000006</v>
      </c>
      <c r="I219" s="226"/>
      <c r="J219" s="227">
        <f>ROUND(I219*H219,2)</f>
        <v>0</v>
      </c>
      <c r="K219" s="223" t="s">
        <v>126</v>
      </c>
      <c r="L219" s="72"/>
      <c r="M219" s="228" t="s">
        <v>21</v>
      </c>
      <c r="N219" s="229" t="s">
        <v>40</v>
      </c>
      <c r="O219" s="47"/>
      <c r="P219" s="230">
        <f>O219*H219</f>
        <v>0</v>
      </c>
      <c r="Q219" s="230">
        <v>0</v>
      </c>
      <c r="R219" s="230">
        <f>Q219*H219</f>
        <v>0</v>
      </c>
      <c r="S219" s="230">
        <v>0</v>
      </c>
      <c r="T219" s="231">
        <f>S219*H219</f>
        <v>0</v>
      </c>
      <c r="AR219" s="24" t="s">
        <v>127</v>
      </c>
      <c r="AT219" s="24" t="s">
        <v>122</v>
      </c>
      <c r="AU219" s="24" t="s">
        <v>79</v>
      </c>
      <c r="AY219" s="24" t="s">
        <v>119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24" t="s">
        <v>77</v>
      </c>
      <c r="BK219" s="232">
        <f>ROUND(I219*H219,2)</f>
        <v>0</v>
      </c>
      <c r="BL219" s="24" t="s">
        <v>127</v>
      </c>
      <c r="BM219" s="24" t="s">
        <v>460</v>
      </c>
    </row>
    <row r="220" s="11" customFormat="1">
      <c r="B220" s="233"/>
      <c r="C220" s="234"/>
      <c r="D220" s="235" t="s">
        <v>132</v>
      </c>
      <c r="E220" s="236" t="s">
        <v>21</v>
      </c>
      <c r="F220" s="237" t="s">
        <v>461</v>
      </c>
      <c r="G220" s="234"/>
      <c r="H220" s="236" t="s">
        <v>21</v>
      </c>
      <c r="I220" s="238"/>
      <c r="J220" s="234"/>
      <c r="K220" s="234"/>
      <c r="L220" s="239"/>
      <c r="M220" s="240"/>
      <c r="N220" s="241"/>
      <c r="O220" s="241"/>
      <c r="P220" s="241"/>
      <c r="Q220" s="241"/>
      <c r="R220" s="241"/>
      <c r="S220" s="241"/>
      <c r="T220" s="242"/>
      <c r="AT220" s="243" t="s">
        <v>132</v>
      </c>
      <c r="AU220" s="243" t="s">
        <v>79</v>
      </c>
      <c r="AV220" s="11" t="s">
        <v>77</v>
      </c>
      <c r="AW220" s="11" t="s">
        <v>33</v>
      </c>
      <c r="AX220" s="11" t="s">
        <v>69</v>
      </c>
      <c r="AY220" s="243" t="s">
        <v>119</v>
      </c>
    </row>
    <row r="221" s="12" customFormat="1">
      <c r="B221" s="244"/>
      <c r="C221" s="245"/>
      <c r="D221" s="235" t="s">
        <v>132</v>
      </c>
      <c r="E221" s="246" t="s">
        <v>21</v>
      </c>
      <c r="F221" s="247" t="s">
        <v>462</v>
      </c>
      <c r="G221" s="245"/>
      <c r="H221" s="248">
        <v>9.9540000000000006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AT221" s="254" t="s">
        <v>132</v>
      </c>
      <c r="AU221" s="254" t="s">
        <v>79</v>
      </c>
      <c r="AV221" s="12" t="s">
        <v>79</v>
      </c>
      <c r="AW221" s="12" t="s">
        <v>33</v>
      </c>
      <c r="AX221" s="12" t="s">
        <v>77</v>
      </c>
      <c r="AY221" s="254" t="s">
        <v>119</v>
      </c>
    </row>
    <row r="222" s="1" customFormat="1" ht="16.5" customHeight="1">
      <c r="B222" s="46"/>
      <c r="C222" s="221" t="s">
        <v>463</v>
      </c>
      <c r="D222" s="221" t="s">
        <v>122</v>
      </c>
      <c r="E222" s="222" t="s">
        <v>464</v>
      </c>
      <c r="F222" s="223" t="s">
        <v>465</v>
      </c>
      <c r="G222" s="224" t="s">
        <v>235</v>
      </c>
      <c r="H222" s="225">
        <v>4.5</v>
      </c>
      <c r="I222" s="226"/>
      <c r="J222" s="227">
        <f>ROUND(I222*H222,2)</f>
        <v>0</v>
      </c>
      <c r="K222" s="223" t="s">
        <v>126</v>
      </c>
      <c r="L222" s="72"/>
      <c r="M222" s="228" t="s">
        <v>21</v>
      </c>
      <c r="N222" s="229" t="s">
        <v>40</v>
      </c>
      <c r="O222" s="47"/>
      <c r="P222" s="230">
        <f>O222*H222</f>
        <v>0</v>
      </c>
      <c r="Q222" s="230">
        <v>2.5068199999999998</v>
      </c>
      <c r="R222" s="230">
        <f>Q222*H222</f>
        <v>11.28069</v>
      </c>
      <c r="S222" s="230">
        <v>0</v>
      </c>
      <c r="T222" s="231">
        <f>S222*H222</f>
        <v>0</v>
      </c>
      <c r="AR222" s="24" t="s">
        <v>127</v>
      </c>
      <c r="AT222" s="24" t="s">
        <v>122</v>
      </c>
      <c r="AU222" s="24" t="s">
        <v>79</v>
      </c>
      <c r="AY222" s="24" t="s">
        <v>119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24" t="s">
        <v>77</v>
      </c>
      <c r="BK222" s="232">
        <f>ROUND(I222*H222,2)</f>
        <v>0</v>
      </c>
      <c r="BL222" s="24" t="s">
        <v>127</v>
      </c>
      <c r="BM222" s="24" t="s">
        <v>466</v>
      </c>
    </row>
    <row r="223" s="11" customFormat="1">
      <c r="B223" s="233"/>
      <c r="C223" s="234"/>
      <c r="D223" s="235" t="s">
        <v>132</v>
      </c>
      <c r="E223" s="236" t="s">
        <v>21</v>
      </c>
      <c r="F223" s="237" t="s">
        <v>467</v>
      </c>
      <c r="G223" s="234"/>
      <c r="H223" s="236" t="s">
        <v>21</v>
      </c>
      <c r="I223" s="238"/>
      <c r="J223" s="234"/>
      <c r="K223" s="234"/>
      <c r="L223" s="239"/>
      <c r="M223" s="240"/>
      <c r="N223" s="241"/>
      <c r="O223" s="241"/>
      <c r="P223" s="241"/>
      <c r="Q223" s="241"/>
      <c r="R223" s="241"/>
      <c r="S223" s="241"/>
      <c r="T223" s="242"/>
      <c r="AT223" s="243" t="s">
        <v>132</v>
      </c>
      <c r="AU223" s="243" t="s">
        <v>79</v>
      </c>
      <c r="AV223" s="11" t="s">
        <v>77</v>
      </c>
      <c r="AW223" s="11" t="s">
        <v>33</v>
      </c>
      <c r="AX223" s="11" t="s">
        <v>69</v>
      </c>
      <c r="AY223" s="243" t="s">
        <v>119</v>
      </c>
    </row>
    <row r="224" s="12" customFormat="1">
      <c r="B224" s="244"/>
      <c r="C224" s="245"/>
      <c r="D224" s="235" t="s">
        <v>132</v>
      </c>
      <c r="E224" s="246" t="s">
        <v>21</v>
      </c>
      <c r="F224" s="247" t="s">
        <v>468</v>
      </c>
      <c r="G224" s="245"/>
      <c r="H224" s="248">
        <v>4.5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AT224" s="254" t="s">
        <v>132</v>
      </c>
      <c r="AU224" s="254" t="s">
        <v>79</v>
      </c>
      <c r="AV224" s="12" t="s">
        <v>79</v>
      </c>
      <c r="AW224" s="12" t="s">
        <v>33</v>
      </c>
      <c r="AX224" s="12" t="s">
        <v>77</v>
      </c>
      <c r="AY224" s="254" t="s">
        <v>119</v>
      </c>
    </row>
    <row r="225" s="1" customFormat="1" ht="16.5" customHeight="1">
      <c r="B225" s="46"/>
      <c r="C225" s="221" t="s">
        <v>469</v>
      </c>
      <c r="D225" s="221" t="s">
        <v>122</v>
      </c>
      <c r="E225" s="222" t="s">
        <v>470</v>
      </c>
      <c r="F225" s="223" t="s">
        <v>471</v>
      </c>
      <c r="G225" s="224" t="s">
        <v>235</v>
      </c>
      <c r="H225" s="225">
        <v>4.5</v>
      </c>
      <c r="I225" s="226"/>
      <c r="J225" s="227">
        <f>ROUND(I225*H225,2)</f>
        <v>0</v>
      </c>
      <c r="K225" s="223" t="s">
        <v>126</v>
      </c>
      <c r="L225" s="72"/>
      <c r="M225" s="228" t="s">
        <v>21</v>
      </c>
      <c r="N225" s="229" t="s">
        <v>40</v>
      </c>
      <c r="O225" s="47"/>
      <c r="P225" s="230">
        <f>O225*H225</f>
        <v>0</v>
      </c>
      <c r="Q225" s="230">
        <v>2.4300000000000002</v>
      </c>
      <c r="R225" s="230">
        <f>Q225*H225</f>
        <v>10.935000000000001</v>
      </c>
      <c r="S225" s="230">
        <v>0</v>
      </c>
      <c r="T225" s="231">
        <f>S225*H225</f>
        <v>0</v>
      </c>
      <c r="AR225" s="24" t="s">
        <v>127</v>
      </c>
      <c r="AT225" s="24" t="s">
        <v>122</v>
      </c>
      <c r="AU225" s="24" t="s">
        <v>79</v>
      </c>
      <c r="AY225" s="24" t="s">
        <v>119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24" t="s">
        <v>77</v>
      </c>
      <c r="BK225" s="232">
        <f>ROUND(I225*H225,2)</f>
        <v>0</v>
      </c>
      <c r="BL225" s="24" t="s">
        <v>127</v>
      </c>
      <c r="BM225" s="24" t="s">
        <v>472</v>
      </c>
    </row>
    <row r="226" s="12" customFormat="1">
      <c r="B226" s="244"/>
      <c r="C226" s="245"/>
      <c r="D226" s="235" t="s">
        <v>132</v>
      </c>
      <c r="E226" s="246" t="s">
        <v>21</v>
      </c>
      <c r="F226" s="247" t="s">
        <v>468</v>
      </c>
      <c r="G226" s="245"/>
      <c r="H226" s="248">
        <v>4.5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AT226" s="254" t="s">
        <v>132</v>
      </c>
      <c r="AU226" s="254" t="s">
        <v>79</v>
      </c>
      <c r="AV226" s="12" t="s">
        <v>79</v>
      </c>
      <c r="AW226" s="12" t="s">
        <v>33</v>
      </c>
      <c r="AX226" s="12" t="s">
        <v>77</v>
      </c>
      <c r="AY226" s="254" t="s">
        <v>119</v>
      </c>
    </row>
    <row r="227" s="1" customFormat="1" ht="25.5" customHeight="1">
      <c r="B227" s="46"/>
      <c r="C227" s="221" t="s">
        <v>473</v>
      </c>
      <c r="D227" s="221" t="s">
        <v>122</v>
      </c>
      <c r="E227" s="222" t="s">
        <v>474</v>
      </c>
      <c r="F227" s="223" t="s">
        <v>475</v>
      </c>
      <c r="G227" s="224" t="s">
        <v>187</v>
      </c>
      <c r="H227" s="225">
        <v>75.769999999999996</v>
      </c>
      <c r="I227" s="226"/>
      <c r="J227" s="227">
        <f>ROUND(I227*H227,2)</f>
        <v>0</v>
      </c>
      <c r="K227" s="223" t="s">
        <v>126</v>
      </c>
      <c r="L227" s="72"/>
      <c r="M227" s="228" t="s">
        <v>21</v>
      </c>
      <c r="N227" s="229" t="s">
        <v>40</v>
      </c>
      <c r="O227" s="47"/>
      <c r="P227" s="230">
        <f>O227*H227</f>
        <v>0</v>
      </c>
      <c r="Q227" s="230">
        <v>1.0311999999999999</v>
      </c>
      <c r="R227" s="230">
        <f>Q227*H227</f>
        <v>78.134023999999982</v>
      </c>
      <c r="S227" s="230">
        <v>0</v>
      </c>
      <c r="T227" s="231">
        <f>S227*H227</f>
        <v>0</v>
      </c>
      <c r="AR227" s="24" t="s">
        <v>127</v>
      </c>
      <c r="AT227" s="24" t="s">
        <v>122</v>
      </c>
      <c r="AU227" s="24" t="s">
        <v>79</v>
      </c>
      <c r="AY227" s="24" t="s">
        <v>119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24" t="s">
        <v>77</v>
      </c>
      <c r="BK227" s="232">
        <f>ROUND(I227*H227,2)</f>
        <v>0</v>
      </c>
      <c r="BL227" s="24" t="s">
        <v>127</v>
      </c>
      <c r="BM227" s="24" t="s">
        <v>476</v>
      </c>
    </row>
    <row r="228" s="11" customFormat="1">
      <c r="B228" s="233"/>
      <c r="C228" s="234"/>
      <c r="D228" s="235" t="s">
        <v>132</v>
      </c>
      <c r="E228" s="236" t="s">
        <v>21</v>
      </c>
      <c r="F228" s="237" t="s">
        <v>477</v>
      </c>
      <c r="G228" s="234"/>
      <c r="H228" s="236" t="s">
        <v>21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AT228" s="243" t="s">
        <v>132</v>
      </c>
      <c r="AU228" s="243" t="s">
        <v>79</v>
      </c>
      <c r="AV228" s="11" t="s">
        <v>77</v>
      </c>
      <c r="AW228" s="11" t="s">
        <v>33</v>
      </c>
      <c r="AX228" s="11" t="s">
        <v>69</v>
      </c>
      <c r="AY228" s="243" t="s">
        <v>119</v>
      </c>
    </row>
    <row r="229" s="12" customFormat="1">
      <c r="B229" s="244"/>
      <c r="C229" s="245"/>
      <c r="D229" s="235" t="s">
        <v>132</v>
      </c>
      <c r="E229" s="246" t="s">
        <v>21</v>
      </c>
      <c r="F229" s="247" t="s">
        <v>478</v>
      </c>
      <c r="G229" s="245"/>
      <c r="H229" s="248">
        <v>75.769999999999996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AT229" s="254" t="s">
        <v>132</v>
      </c>
      <c r="AU229" s="254" t="s">
        <v>79</v>
      </c>
      <c r="AV229" s="12" t="s">
        <v>79</v>
      </c>
      <c r="AW229" s="12" t="s">
        <v>33</v>
      </c>
      <c r="AX229" s="12" t="s">
        <v>77</v>
      </c>
      <c r="AY229" s="254" t="s">
        <v>119</v>
      </c>
    </row>
    <row r="230" s="10" customFormat="1" ht="29.88" customHeight="1">
      <c r="B230" s="205"/>
      <c r="C230" s="206"/>
      <c r="D230" s="207" t="s">
        <v>68</v>
      </c>
      <c r="E230" s="219" t="s">
        <v>144</v>
      </c>
      <c r="F230" s="219" t="s">
        <v>479</v>
      </c>
      <c r="G230" s="206"/>
      <c r="H230" s="206"/>
      <c r="I230" s="209"/>
      <c r="J230" s="220">
        <f>BK230</f>
        <v>0</v>
      </c>
      <c r="K230" s="206"/>
      <c r="L230" s="211"/>
      <c r="M230" s="212"/>
      <c r="N230" s="213"/>
      <c r="O230" s="213"/>
      <c r="P230" s="214">
        <f>SUM(P231:P282)</f>
        <v>0</v>
      </c>
      <c r="Q230" s="213"/>
      <c r="R230" s="214">
        <f>SUM(R231:R282)</f>
        <v>93.410636199999999</v>
      </c>
      <c r="S230" s="213"/>
      <c r="T230" s="215">
        <f>SUM(T231:T282)</f>
        <v>0</v>
      </c>
      <c r="AR230" s="216" t="s">
        <v>77</v>
      </c>
      <c r="AT230" s="217" t="s">
        <v>68</v>
      </c>
      <c r="AU230" s="217" t="s">
        <v>77</v>
      </c>
      <c r="AY230" s="216" t="s">
        <v>119</v>
      </c>
      <c r="BK230" s="218">
        <f>SUM(BK231:BK282)</f>
        <v>0</v>
      </c>
    </row>
    <row r="231" s="1" customFormat="1" ht="16.5" customHeight="1">
      <c r="B231" s="46"/>
      <c r="C231" s="221" t="s">
        <v>480</v>
      </c>
      <c r="D231" s="221" t="s">
        <v>122</v>
      </c>
      <c r="E231" s="222" t="s">
        <v>481</v>
      </c>
      <c r="F231" s="223" t="s">
        <v>482</v>
      </c>
      <c r="G231" s="224" t="s">
        <v>187</v>
      </c>
      <c r="H231" s="225">
        <v>1086.636</v>
      </c>
      <c r="I231" s="226"/>
      <c r="J231" s="227">
        <f>ROUND(I231*H231,2)</f>
        <v>0</v>
      </c>
      <c r="K231" s="223" t="s">
        <v>126</v>
      </c>
      <c r="L231" s="72"/>
      <c r="M231" s="228" t="s">
        <v>21</v>
      </c>
      <c r="N231" s="229" t="s">
        <v>40</v>
      </c>
      <c r="O231" s="47"/>
      <c r="P231" s="230">
        <f>O231*H231</f>
        <v>0</v>
      </c>
      <c r="Q231" s="230">
        <v>0</v>
      </c>
      <c r="R231" s="230">
        <f>Q231*H231</f>
        <v>0</v>
      </c>
      <c r="S231" s="230">
        <v>0</v>
      </c>
      <c r="T231" s="231">
        <f>S231*H231</f>
        <v>0</v>
      </c>
      <c r="AR231" s="24" t="s">
        <v>127</v>
      </c>
      <c r="AT231" s="24" t="s">
        <v>122</v>
      </c>
      <c r="AU231" s="24" t="s">
        <v>79</v>
      </c>
      <c r="AY231" s="24" t="s">
        <v>119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24" t="s">
        <v>77</v>
      </c>
      <c r="BK231" s="232">
        <f>ROUND(I231*H231,2)</f>
        <v>0</v>
      </c>
      <c r="BL231" s="24" t="s">
        <v>127</v>
      </c>
      <c r="BM231" s="24" t="s">
        <v>483</v>
      </c>
    </row>
    <row r="232" s="11" customFormat="1">
      <c r="B232" s="233"/>
      <c r="C232" s="234"/>
      <c r="D232" s="235" t="s">
        <v>132</v>
      </c>
      <c r="E232" s="236" t="s">
        <v>21</v>
      </c>
      <c r="F232" s="237" t="s">
        <v>484</v>
      </c>
      <c r="G232" s="234"/>
      <c r="H232" s="236" t="s">
        <v>21</v>
      </c>
      <c r="I232" s="238"/>
      <c r="J232" s="234"/>
      <c r="K232" s="234"/>
      <c r="L232" s="239"/>
      <c r="M232" s="240"/>
      <c r="N232" s="241"/>
      <c r="O232" s="241"/>
      <c r="P232" s="241"/>
      <c r="Q232" s="241"/>
      <c r="R232" s="241"/>
      <c r="S232" s="241"/>
      <c r="T232" s="242"/>
      <c r="AT232" s="243" t="s">
        <v>132</v>
      </c>
      <c r="AU232" s="243" t="s">
        <v>79</v>
      </c>
      <c r="AV232" s="11" t="s">
        <v>77</v>
      </c>
      <c r="AW232" s="11" t="s">
        <v>33</v>
      </c>
      <c r="AX232" s="11" t="s">
        <v>69</v>
      </c>
      <c r="AY232" s="243" t="s">
        <v>119</v>
      </c>
    </row>
    <row r="233" s="12" customFormat="1">
      <c r="B233" s="244"/>
      <c r="C233" s="245"/>
      <c r="D233" s="235" t="s">
        <v>132</v>
      </c>
      <c r="E233" s="246" t="s">
        <v>21</v>
      </c>
      <c r="F233" s="247" t="s">
        <v>485</v>
      </c>
      <c r="G233" s="245"/>
      <c r="H233" s="248">
        <v>1064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AT233" s="254" t="s">
        <v>132</v>
      </c>
      <c r="AU233" s="254" t="s">
        <v>79</v>
      </c>
      <c r="AV233" s="12" t="s">
        <v>79</v>
      </c>
      <c r="AW233" s="12" t="s">
        <v>33</v>
      </c>
      <c r="AX233" s="12" t="s">
        <v>69</v>
      </c>
      <c r="AY233" s="254" t="s">
        <v>119</v>
      </c>
    </row>
    <row r="234" s="11" customFormat="1">
      <c r="B234" s="233"/>
      <c r="C234" s="234"/>
      <c r="D234" s="235" t="s">
        <v>132</v>
      </c>
      <c r="E234" s="236" t="s">
        <v>21</v>
      </c>
      <c r="F234" s="237" t="s">
        <v>486</v>
      </c>
      <c r="G234" s="234"/>
      <c r="H234" s="236" t="s">
        <v>21</v>
      </c>
      <c r="I234" s="238"/>
      <c r="J234" s="234"/>
      <c r="K234" s="234"/>
      <c r="L234" s="239"/>
      <c r="M234" s="240"/>
      <c r="N234" s="241"/>
      <c r="O234" s="241"/>
      <c r="P234" s="241"/>
      <c r="Q234" s="241"/>
      <c r="R234" s="241"/>
      <c r="S234" s="241"/>
      <c r="T234" s="242"/>
      <c r="AT234" s="243" t="s">
        <v>132</v>
      </c>
      <c r="AU234" s="243" t="s">
        <v>79</v>
      </c>
      <c r="AV234" s="11" t="s">
        <v>77</v>
      </c>
      <c r="AW234" s="11" t="s">
        <v>33</v>
      </c>
      <c r="AX234" s="11" t="s">
        <v>69</v>
      </c>
      <c r="AY234" s="243" t="s">
        <v>119</v>
      </c>
    </row>
    <row r="235" s="12" customFormat="1">
      <c r="B235" s="244"/>
      <c r="C235" s="245"/>
      <c r="D235" s="235" t="s">
        <v>132</v>
      </c>
      <c r="E235" s="246" t="s">
        <v>21</v>
      </c>
      <c r="F235" s="247" t="s">
        <v>487</v>
      </c>
      <c r="G235" s="245"/>
      <c r="H235" s="248">
        <v>22.635999999999999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AT235" s="254" t="s">
        <v>132</v>
      </c>
      <c r="AU235" s="254" t="s">
        <v>79</v>
      </c>
      <c r="AV235" s="12" t="s">
        <v>79</v>
      </c>
      <c r="AW235" s="12" t="s">
        <v>33</v>
      </c>
      <c r="AX235" s="12" t="s">
        <v>69</v>
      </c>
      <c r="AY235" s="254" t="s">
        <v>119</v>
      </c>
    </row>
    <row r="236" s="13" customFormat="1">
      <c r="B236" s="259"/>
      <c r="C236" s="260"/>
      <c r="D236" s="235" t="s">
        <v>132</v>
      </c>
      <c r="E236" s="261" t="s">
        <v>21</v>
      </c>
      <c r="F236" s="262" t="s">
        <v>246</v>
      </c>
      <c r="G236" s="260"/>
      <c r="H236" s="263">
        <v>1086.636</v>
      </c>
      <c r="I236" s="264"/>
      <c r="J236" s="260"/>
      <c r="K236" s="260"/>
      <c r="L236" s="265"/>
      <c r="M236" s="266"/>
      <c r="N236" s="267"/>
      <c r="O236" s="267"/>
      <c r="P236" s="267"/>
      <c r="Q236" s="267"/>
      <c r="R236" s="267"/>
      <c r="S236" s="267"/>
      <c r="T236" s="268"/>
      <c r="AT236" s="269" t="s">
        <v>132</v>
      </c>
      <c r="AU236" s="269" t="s">
        <v>79</v>
      </c>
      <c r="AV236" s="13" t="s">
        <v>127</v>
      </c>
      <c r="AW236" s="13" t="s">
        <v>33</v>
      </c>
      <c r="AX236" s="13" t="s">
        <v>77</v>
      </c>
      <c r="AY236" s="269" t="s">
        <v>119</v>
      </c>
    </row>
    <row r="237" s="1" customFormat="1" ht="25.5" customHeight="1">
      <c r="B237" s="46"/>
      <c r="C237" s="221" t="s">
        <v>488</v>
      </c>
      <c r="D237" s="221" t="s">
        <v>122</v>
      </c>
      <c r="E237" s="222" t="s">
        <v>489</v>
      </c>
      <c r="F237" s="223" t="s">
        <v>490</v>
      </c>
      <c r="G237" s="224" t="s">
        <v>187</v>
      </c>
      <c r="H237" s="225">
        <v>213</v>
      </c>
      <c r="I237" s="226"/>
      <c r="J237" s="227">
        <f>ROUND(I237*H237,2)</f>
        <v>0</v>
      </c>
      <c r="K237" s="223" t="s">
        <v>126</v>
      </c>
      <c r="L237" s="72"/>
      <c r="M237" s="228" t="s">
        <v>21</v>
      </c>
      <c r="N237" s="229" t="s">
        <v>40</v>
      </c>
      <c r="O237" s="47"/>
      <c r="P237" s="230">
        <f>O237*H237</f>
        <v>0</v>
      </c>
      <c r="Q237" s="230">
        <v>0</v>
      </c>
      <c r="R237" s="230">
        <f>Q237*H237</f>
        <v>0</v>
      </c>
      <c r="S237" s="230">
        <v>0</v>
      </c>
      <c r="T237" s="231">
        <f>S237*H237</f>
        <v>0</v>
      </c>
      <c r="AR237" s="24" t="s">
        <v>127</v>
      </c>
      <c r="AT237" s="24" t="s">
        <v>122</v>
      </c>
      <c r="AU237" s="24" t="s">
        <v>79</v>
      </c>
      <c r="AY237" s="24" t="s">
        <v>119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24" t="s">
        <v>77</v>
      </c>
      <c r="BK237" s="232">
        <f>ROUND(I237*H237,2)</f>
        <v>0</v>
      </c>
      <c r="BL237" s="24" t="s">
        <v>127</v>
      </c>
      <c r="BM237" s="24" t="s">
        <v>491</v>
      </c>
    </row>
    <row r="238" s="11" customFormat="1">
      <c r="B238" s="233"/>
      <c r="C238" s="234"/>
      <c r="D238" s="235" t="s">
        <v>132</v>
      </c>
      <c r="E238" s="236" t="s">
        <v>21</v>
      </c>
      <c r="F238" s="237" t="s">
        <v>492</v>
      </c>
      <c r="G238" s="234"/>
      <c r="H238" s="236" t="s">
        <v>21</v>
      </c>
      <c r="I238" s="238"/>
      <c r="J238" s="234"/>
      <c r="K238" s="234"/>
      <c r="L238" s="239"/>
      <c r="M238" s="240"/>
      <c r="N238" s="241"/>
      <c r="O238" s="241"/>
      <c r="P238" s="241"/>
      <c r="Q238" s="241"/>
      <c r="R238" s="241"/>
      <c r="S238" s="241"/>
      <c r="T238" s="242"/>
      <c r="AT238" s="243" t="s">
        <v>132</v>
      </c>
      <c r="AU238" s="243" t="s">
        <v>79</v>
      </c>
      <c r="AV238" s="11" t="s">
        <v>77</v>
      </c>
      <c r="AW238" s="11" t="s">
        <v>33</v>
      </c>
      <c r="AX238" s="11" t="s">
        <v>69</v>
      </c>
      <c r="AY238" s="243" t="s">
        <v>119</v>
      </c>
    </row>
    <row r="239" s="12" customFormat="1">
      <c r="B239" s="244"/>
      <c r="C239" s="245"/>
      <c r="D239" s="235" t="s">
        <v>132</v>
      </c>
      <c r="E239" s="246" t="s">
        <v>21</v>
      </c>
      <c r="F239" s="247" t="s">
        <v>194</v>
      </c>
      <c r="G239" s="245"/>
      <c r="H239" s="248">
        <v>213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AT239" s="254" t="s">
        <v>132</v>
      </c>
      <c r="AU239" s="254" t="s">
        <v>79</v>
      </c>
      <c r="AV239" s="12" t="s">
        <v>79</v>
      </c>
      <c r="AW239" s="12" t="s">
        <v>33</v>
      </c>
      <c r="AX239" s="12" t="s">
        <v>77</v>
      </c>
      <c r="AY239" s="254" t="s">
        <v>119</v>
      </c>
    </row>
    <row r="240" s="1" customFormat="1" ht="16.5" customHeight="1">
      <c r="B240" s="46"/>
      <c r="C240" s="221" t="s">
        <v>493</v>
      </c>
      <c r="D240" s="221" t="s">
        <v>122</v>
      </c>
      <c r="E240" s="222" t="s">
        <v>494</v>
      </c>
      <c r="F240" s="223" t="s">
        <v>495</v>
      </c>
      <c r="G240" s="224" t="s">
        <v>187</v>
      </c>
      <c r="H240" s="225">
        <v>213</v>
      </c>
      <c r="I240" s="226"/>
      <c r="J240" s="227">
        <f>ROUND(I240*H240,2)</f>
        <v>0</v>
      </c>
      <c r="K240" s="223" t="s">
        <v>126</v>
      </c>
      <c r="L240" s="72"/>
      <c r="M240" s="228" t="s">
        <v>21</v>
      </c>
      <c r="N240" s="229" t="s">
        <v>40</v>
      </c>
      <c r="O240" s="47"/>
      <c r="P240" s="230">
        <f>O240*H240</f>
        <v>0</v>
      </c>
      <c r="Q240" s="230">
        <v>0</v>
      </c>
      <c r="R240" s="230">
        <f>Q240*H240</f>
        <v>0</v>
      </c>
      <c r="S240" s="230">
        <v>0</v>
      </c>
      <c r="T240" s="231">
        <f>S240*H240</f>
        <v>0</v>
      </c>
      <c r="AR240" s="24" t="s">
        <v>127</v>
      </c>
      <c r="AT240" s="24" t="s">
        <v>122</v>
      </c>
      <c r="AU240" s="24" t="s">
        <v>79</v>
      </c>
      <c r="AY240" s="24" t="s">
        <v>119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24" t="s">
        <v>77</v>
      </c>
      <c r="BK240" s="232">
        <f>ROUND(I240*H240,2)</f>
        <v>0</v>
      </c>
      <c r="BL240" s="24" t="s">
        <v>127</v>
      </c>
      <c r="BM240" s="24" t="s">
        <v>496</v>
      </c>
    </row>
    <row r="241" s="12" customFormat="1">
      <c r="B241" s="244"/>
      <c r="C241" s="245"/>
      <c r="D241" s="235" t="s">
        <v>132</v>
      </c>
      <c r="E241" s="246" t="s">
        <v>21</v>
      </c>
      <c r="F241" s="247" t="s">
        <v>194</v>
      </c>
      <c r="G241" s="245"/>
      <c r="H241" s="248">
        <v>213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AT241" s="254" t="s">
        <v>132</v>
      </c>
      <c r="AU241" s="254" t="s">
        <v>79</v>
      </c>
      <c r="AV241" s="12" t="s">
        <v>79</v>
      </c>
      <c r="AW241" s="12" t="s">
        <v>33</v>
      </c>
      <c r="AX241" s="12" t="s">
        <v>77</v>
      </c>
      <c r="AY241" s="254" t="s">
        <v>119</v>
      </c>
    </row>
    <row r="242" s="1" customFormat="1" ht="16.5" customHeight="1">
      <c r="B242" s="46"/>
      <c r="C242" s="221" t="s">
        <v>497</v>
      </c>
      <c r="D242" s="221" t="s">
        <v>122</v>
      </c>
      <c r="E242" s="222" t="s">
        <v>498</v>
      </c>
      <c r="F242" s="223" t="s">
        <v>499</v>
      </c>
      <c r="G242" s="224" t="s">
        <v>187</v>
      </c>
      <c r="H242" s="225">
        <v>249.993</v>
      </c>
      <c r="I242" s="226"/>
      <c r="J242" s="227">
        <f>ROUND(I242*H242,2)</f>
        <v>0</v>
      </c>
      <c r="K242" s="223" t="s">
        <v>126</v>
      </c>
      <c r="L242" s="72"/>
      <c r="M242" s="228" t="s">
        <v>21</v>
      </c>
      <c r="N242" s="229" t="s">
        <v>40</v>
      </c>
      <c r="O242" s="47"/>
      <c r="P242" s="230">
        <f>O242*H242</f>
        <v>0</v>
      </c>
      <c r="Q242" s="230">
        <v>0</v>
      </c>
      <c r="R242" s="230">
        <f>Q242*H242</f>
        <v>0</v>
      </c>
      <c r="S242" s="230">
        <v>0</v>
      </c>
      <c r="T242" s="231">
        <f>S242*H242</f>
        <v>0</v>
      </c>
      <c r="AR242" s="24" t="s">
        <v>127</v>
      </c>
      <c r="AT242" s="24" t="s">
        <v>122</v>
      </c>
      <c r="AU242" s="24" t="s">
        <v>79</v>
      </c>
      <c r="AY242" s="24" t="s">
        <v>119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24" t="s">
        <v>77</v>
      </c>
      <c r="BK242" s="232">
        <f>ROUND(I242*H242,2)</f>
        <v>0</v>
      </c>
      <c r="BL242" s="24" t="s">
        <v>127</v>
      </c>
      <c r="BM242" s="24" t="s">
        <v>500</v>
      </c>
    </row>
    <row r="243" s="11" customFormat="1">
      <c r="B243" s="233"/>
      <c r="C243" s="234"/>
      <c r="D243" s="235" t="s">
        <v>132</v>
      </c>
      <c r="E243" s="236" t="s">
        <v>21</v>
      </c>
      <c r="F243" s="237" t="s">
        <v>501</v>
      </c>
      <c r="G243" s="234"/>
      <c r="H243" s="236" t="s">
        <v>21</v>
      </c>
      <c r="I243" s="238"/>
      <c r="J243" s="234"/>
      <c r="K243" s="234"/>
      <c r="L243" s="239"/>
      <c r="M243" s="240"/>
      <c r="N243" s="241"/>
      <c r="O243" s="241"/>
      <c r="P243" s="241"/>
      <c r="Q243" s="241"/>
      <c r="R243" s="241"/>
      <c r="S243" s="241"/>
      <c r="T243" s="242"/>
      <c r="AT243" s="243" t="s">
        <v>132</v>
      </c>
      <c r="AU243" s="243" t="s">
        <v>79</v>
      </c>
      <c r="AV243" s="11" t="s">
        <v>77</v>
      </c>
      <c r="AW243" s="11" t="s">
        <v>33</v>
      </c>
      <c r="AX243" s="11" t="s">
        <v>69</v>
      </c>
      <c r="AY243" s="243" t="s">
        <v>119</v>
      </c>
    </row>
    <row r="244" s="12" customFormat="1">
      <c r="B244" s="244"/>
      <c r="C244" s="245"/>
      <c r="D244" s="235" t="s">
        <v>132</v>
      </c>
      <c r="E244" s="246" t="s">
        <v>21</v>
      </c>
      <c r="F244" s="247" t="s">
        <v>194</v>
      </c>
      <c r="G244" s="245"/>
      <c r="H244" s="248">
        <v>213</v>
      </c>
      <c r="I244" s="249"/>
      <c r="J244" s="245"/>
      <c r="K244" s="245"/>
      <c r="L244" s="250"/>
      <c r="M244" s="251"/>
      <c r="N244" s="252"/>
      <c r="O244" s="252"/>
      <c r="P244" s="252"/>
      <c r="Q244" s="252"/>
      <c r="R244" s="252"/>
      <c r="S244" s="252"/>
      <c r="T244" s="253"/>
      <c r="AT244" s="254" t="s">
        <v>132</v>
      </c>
      <c r="AU244" s="254" t="s">
        <v>79</v>
      </c>
      <c r="AV244" s="12" t="s">
        <v>79</v>
      </c>
      <c r="AW244" s="12" t="s">
        <v>33</v>
      </c>
      <c r="AX244" s="12" t="s">
        <v>69</v>
      </c>
      <c r="AY244" s="254" t="s">
        <v>119</v>
      </c>
    </row>
    <row r="245" s="11" customFormat="1">
      <c r="B245" s="233"/>
      <c r="C245" s="234"/>
      <c r="D245" s="235" t="s">
        <v>132</v>
      </c>
      <c r="E245" s="236" t="s">
        <v>21</v>
      </c>
      <c r="F245" s="237" t="s">
        <v>502</v>
      </c>
      <c r="G245" s="234"/>
      <c r="H245" s="236" t="s">
        <v>21</v>
      </c>
      <c r="I245" s="238"/>
      <c r="J245" s="234"/>
      <c r="K245" s="234"/>
      <c r="L245" s="239"/>
      <c r="M245" s="240"/>
      <c r="N245" s="241"/>
      <c r="O245" s="241"/>
      <c r="P245" s="241"/>
      <c r="Q245" s="241"/>
      <c r="R245" s="241"/>
      <c r="S245" s="241"/>
      <c r="T245" s="242"/>
      <c r="AT245" s="243" t="s">
        <v>132</v>
      </c>
      <c r="AU245" s="243" t="s">
        <v>79</v>
      </c>
      <c r="AV245" s="11" t="s">
        <v>77</v>
      </c>
      <c r="AW245" s="11" t="s">
        <v>33</v>
      </c>
      <c r="AX245" s="11" t="s">
        <v>69</v>
      </c>
      <c r="AY245" s="243" t="s">
        <v>119</v>
      </c>
    </row>
    <row r="246" s="12" customFormat="1">
      <c r="B246" s="244"/>
      <c r="C246" s="245"/>
      <c r="D246" s="235" t="s">
        <v>132</v>
      </c>
      <c r="E246" s="246" t="s">
        <v>21</v>
      </c>
      <c r="F246" s="247" t="s">
        <v>503</v>
      </c>
      <c r="G246" s="245"/>
      <c r="H246" s="248">
        <v>36.993000000000002</v>
      </c>
      <c r="I246" s="249"/>
      <c r="J246" s="245"/>
      <c r="K246" s="245"/>
      <c r="L246" s="250"/>
      <c r="M246" s="251"/>
      <c r="N246" s="252"/>
      <c r="O246" s="252"/>
      <c r="P246" s="252"/>
      <c r="Q246" s="252"/>
      <c r="R246" s="252"/>
      <c r="S246" s="252"/>
      <c r="T246" s="253"/>
      <c r="AT246" s="254" t="s">
        <v>132</v>
      </c>
      <c r="AU246" s="254" t="s">
        <v>79</v>
      </c>
      <c r="AV246" s="12" t="s">
        <v>79</v>
      </c>
      <c r="AW246" s="12" t="s">
        <v>33</v>
      </c>
      <c r="AX246" s="12" t="s">
        <v>69</v>
      </c>
      <c r="AY246" s="254" t="s">
        <v>119</v>
      </c>
    </row>
    <row r="247" s="13" customFormat="1">
      <c r="B247" s="259"/>
      <c r="C247" s="260"/>
      <c r="D247" s="235" t="s">
        <v>132</v>
      </c>
      <c r="E247" s="261" t="s">
        <v>21</v>
      </c>
      <c r="F247" s="262" t="s">
        <v>246</v>
      </c>
      <c r="G247" s="260"/>
      <c r="H247" s="263">
        <v>249.993</v>
      </c>
      <c r="I247" s="264"/>
      <c r="J247" s="260"/>
      <c r="K247" s="260"/>
      <c r="L247" s="265"/>
      <c r="M247" s="266"/>
      <c r="N247" s="267"/>
      <c r="O247" s="267"/>
      <c r="P247" s="267"/>
      <c r="Q247" s="267"/>
      <c r="R247" s="267"/>
      <c r="S247" s="267"/>
      <c r="T247" s="268"/>
      <c r="AT247" s="269" t="s">
        <v>132</v>
      </c>
      <c r="AU247" s="269" t="s">
        <v>79</v>
      </c>
      <c r="AV247" s="13" t="s">
        <v>127</v>
      </c>
      <c r="AW247" s="13" t="s">
        <v>33</v>
      </c>
      <c r="AX247" s="13" t="s">
        <v>77</v>
      </c>
      <c r="AY247" s="269" t="s">
        <v>119</v>
      </c>
    </row>
    <row r="248" s="1" customFormat="1" ht="16.5" customHeight="1">
      <c r="B248" s="46"/>
      <c r="C248" s="221" t="s">
        <v>504</v>
      </c>
      <c r="D248" s="221" t="s">
        <v>122</v>
      </c>
      <c r="E248" s="222" t="s">
        <v>505</v>
      </c>
      <c r="F248" s="223" t="s">
        <v>506</v>
      </c>
      <c r="G248" s="224" t="s">
        <v>187</v>
      </c>
      <c r="H248" s="225">
        <v>213</v>
      </c>
      <c r="I248" s="226"/>
      <c r="J248" s="227">
        <f>ROUND(I248*H248,2)</f>
        <v>0</v>
      </c>
      <c r="K248" s="223" t="s">
        <v>126</v>
      </c>
      <c r="L248" s="72"/>
      <c r="M248" s="228" t="s">
        <v>21</v>
      </c>
      <c r="N248" s="229" t="s">
        <v>40</v>
      </c>
      <c r="O248" s="47"/>
      <c r="P248" s="230">
        <f>O248*H248</f>
        <v>0</v>
      </c>
      <c r="Q248" s="230">
        <v>0</v>
      </c>
      <c r="R248" s="230">
        <f>Q248*H248</f>
        <v>0</v>
      </c>
      <c r="S248" s="230">
        <v>0</v>
      </c>
      <c r="T248" s="231">
        <f>S248*H248</f>
        <v>0</v>
      </c>
      <c r="AR248" s="24" t="s">
        <v>127</v>
      </c>
      <c r="AT248" s="24" t="s">
        <v>122</v>
      </c>
      <c r="AU248" s="24" t="s">
        <v>79</v>
      </c>
      <c r="AY248" s="24" t="s">
        <v>119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24" t="s">
        <v>77</v>
      </c>
      <c r="BK248" s="232">
        <f>ROUND(I248*H248,2)</f>
        <v>0</v>
      </c>
      <c r="BL248" s="24" t="s">
        <v>127</v>
      </c>
      <c r="BM248" s="24" t="s">
        <v>507</v>
      </c>
    </row>
    <row r="249" s="12" customFormat="1">
      <c r="B249" s="244"/>
      <c r="C249" s="245"/>
      <c r="D249" s="235" t="s">
        <v>132</v>
      </c>
      <c r="E249" s="246" t="s">
        <v>21</v>
      </c>
      <c r="F249" s="247" t="s">
        <v>194</v>
      </c>
      <c r="G249" s="245"/>
      <c r="H249" s="248">
        <v>213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AT249" s="254" t="s">
        <v>132</v>
      </c>
      <c r="AU249" s="254" t="s">
        <v>79</v>
      </c>
      <c r="AV249" s="12" t="s">
        <v>79</v>
      </c>
      <c r="AW249" s="12" t="s">
        <v>33</v>
      </c>
      <c r="AX249" s="12" t="s">
        <v>77</v>
      </c>
      <c r="AY249" s="254" t="s">
        <v>119</v>
      </c>
    </row>
    <row r="250" s="1" customFormat="1" ht="25.5" customHeight="1">
      <c r="B250" s="46"/>
      <c r="C250" s="221" t="s">
        <v>508</v>
      </c>
      <c r="D250" s="221" t="s">
        <v>122</v>
      </c>
      <c r="E250" s="222" t="s">
        <v>509</v>
      </c>
      <c r="F250" s="223" t="s">
        <v>510</v>
      </c>
      <c r="G250" s="224" t="s">
        <v>187</v>
      </c>
      <c r="H250" s="225">
        <v>249.993</v>
      </c>
      <c r="I250" s="226"/>
      <c r="J250" s="227">
        <f>ROUND(I250*H250,2)</f>
        <v>0</v>
      </c>
      <c r="K250" s="223" t="s">
        <v>126</v>
      </c>
      <c r="L250" s="72"/>
      <c r="M250" s="228" t="s">
        <v>21</v>
      </c>
      <c r="N250" s="229" t="s">
        <v>40</v>
      </c>
      <c r="O250" s="47"/>
      <c r="P250" s="230">
        <f>O250*H250</f>
        <v>0</v>
      </c>
      <c r="Q250" s="230">
        <v>0</v>
      </c>
      <c r="R250" s="230">
        <f>Q250*H250</f>
        <v>0</v>
      </c>
      <c r="S250" s="230">
        <v>0</v>
      </c>
      <c r="T250" s="231">
        <f>S250*H250</f>
        <v>0</v>
      </c>
      <c r="AR250" s="24" t="s">
        <v>127</v>
      </c>
      <c r="AT250" s="24" t="s">
        <v>122</v>
      </c>
      <c r="AU250" s="24" t="s">
        <v>79</v>
      </c>
      <c r="AY250" s="24" t="s">
        <v>119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24" t="s">
        <v>77</v>
      </c>
      <c r="BK250" s="232">
        <f>ROUND(I250*H250,2)</f>
        <v>0</v>
      </c>
      <c r="BL250" s="24" t="s">
        <v>127</v>
      </c>
      <c r="BM250" s="24" t="s">
        <v>511</v>
      </c>
    </row>
    <row r="251" s="11" customFormat="1">
      <c r="B251" s="233"/>
      <c r="C251" s="234"/>
      <c r="D251" s="235" t="s">
        <v>132</v>
      </c>
      <c r="E251" s="236" t="s">
        <v>21</v>
      </c>
      <c r="F251" s="237" t="s">
        <v>501</v>
      </c>
      <c r="G251" s="234"/>
      <c r="H251" s="236" t="s">
        <v>21</v>
      </c>
      <c r="I251" s="238"/>
      <c r="J251" s="234"/>
      <c r="K251" s="234"/>
      <c r="L251" s="239"/>
      <c r="M251" s="240"/>
      <c r="N251" s="241"/>
      <c r="O251" s="241"/>
      <c r="P251" s="241"/>
      <c r="Q251" s="241"/>
      <c r="R251" s="241"/>
      <c r="S251" s="241"/>
      <c r="T251" s="242"/>
      <c r="AT251" s="243" t="s">
        <v>132</v>
      </c>
      <c r="AU251" s="243" t="s">
        <v>79</v>
      </c>
      <c r="AV251" s="11" t="s">
        <v>77</v>
      </c>
      <c r="AW251" s="11" t="s">
        <v>33</v>
      </c>
      <c r="AX251" s="11" t="s">
        <v>69</v>
      </c>
      <c r="AY251" s="243" t="s">
        <v>119</v>
      </c>
    </row>
    <row r="252" s="12" customFormat="1">
      <c r="B252" s="244"/>
      <c r="C252" s="245"/>
      <c r="D252" s="235" t="s">
        <v>132</v>
      </c>
      <c r="E252" s="246" t="s">
        <v>21</v>
      </c>
      <c r="F252" s="247" t="s">
        <v>194</v>
      </c>
      <c r="G252" s="245"/>
      <c r="H252" s="248">
        <v>213</v>
      </c>
      <c r="I252" s="249"/>
      <c r="J252" s="245"/>
      <c r="K252" s="245"/>
      <c r="L252" s="250"/>
      <c r="M252" s="251"/>
      <c r="N252" s="252"/>
      <c r="O252" s="252"/>
      <c r="P252" s="252"/>
      <c r="Q252" s="252"/>
      <c r="R252" s="252"/>
      <c r="S252" s="252"/>
      <c r="T252" s="253"/>
      <c r="AT252" s="254" t="s">
        <v>132</v>
      </c>
      <c r="AU252" s="254" t="s">
        <v>79</v>
      </c>
      <c r="AV252" s="12" t="s">
        <v>79</v>
      </c>
      <c r="AW252" s="12" t="s">
        <v>33</v>
      </c>
      <c r="AX252" s="12" t="s">
        <v>69</v>
      </c>
      <c r="AY252" s="254" t="s">
        <v>119</v>
      </c>
    </row>
    <row r="253" s="11" customFormat="1">
      <c r="B253" s="233"/>
      <c r="C253" s="234"/>
      <c r="D253" s="235" t="s">
        <v>132</v>
      </c>
      <c r="E253" s="236" t="s">
        <v>21</v>
      </c>
      <c r="F253" s="237" t="s">
        <v>502</v>
      </c>
      <c r="G253" s="234"/>
      <c r="H253" s="236" t="s">
        <v>21</v>
      </c>
      <c r="I253" s="238"/>
      <c r="J253" s="234"/>
      <c r="K253" s="234"/>
      <c r="L253" s="239"/>
      <c r="M253" s="240"/>
      <c r="N253" s="241"/>
      <c r="O253" s="241"/>
      <c r="P253" s="241"/>
      <c r="Q253" s="241"/>
      <c r="R253" s="241"/>
      <c r="S253" s="241"/>
      <c r="T253" s="242"/>
      <c r="AT253" s="243" t="s">
        <v>132</v>
      </c>
      <c r="AU253" s="243" t="s">
        <v>79</v>
      </c>
      <c r="AV253" s="11" t="s">
        <v>77</v>
      </c>
      <c r="AW253" s="11" t="s">
        <v>33</v>
      </c>
      <c r="AX253" s="11" t="s">
        <v>69</v>
      </c>
      <c r="AY253" s="243" t="s">
        <v>119</v>
      </c>
    </row>
    <row r="254" s="12" customFormat="1">
      <c r="B254" s="244"/>
      <c r="C254" s="245"/>
      <c r="D254" s="235" t="s">
        <v>132</v>
      </c>
      <c r="E254" s="246" t="s">
        <v>21</v>
      </c>
      <c r="F254" s="247" t="s">
        <v>503</v>
      </c>
      <c r="G254" s="245"/>
      <c r="H254" s="248">
        <v>36.993000000000002</v>
      </c>
      <c r="I254" s="249"/>
      <c r="J254" s="245"/>
      <c r="K254" s="245"/>
      <c r="L254" s="250"/>
      <c r="M254" s="251"/>
      <c r="N254" s="252"/>
      <c r="O254" s="252"/>
      <c r="P254" s="252"/>
      <c r="Q254" s="252"/>
      <c r="R254" s="252"/>
      <c r="S254" s="252"/>
      <c r="T254" s="253"/>
      <c r="AT254" s="254" t="s">
        <v>132</v>
      </c>
      <c r="AU254" s="254" t="s">
        <v>79</v>
      </c>
      <c r="AV254" s="12" t="s">
        <v>79</v>
      </c>
      <c r="AW254" s="12" t="s">
        <v>33</v>
      </c>
      <c r="AX254" s="12" t="s">
        <v>69</v>
      </c>
      <c r="AY254" s="254" t="s">
        <v>119</v>
      </c>
    </row>
    <row r="255" s="13" customFormat="1">
      <c r="B255" s="259"/>
      <c r="C255" s="260"/>
      <c r="D255" s="235" t="s">
        <v>132</v>
      </c>
      <c r="E255" s="261" t="s">
        <v>21</v>
      </c>
      <c r="F255" s="262" t="s">
        <v>246</v>
      </c>
      <c r="G255" s="260"/>
      <c r="H255" s="263">
        <v>249.993</v>
      </c>
      <c r="I255" s="264"/>
      <c r="J255" s="260"/>
      <c r="K255" s="260"/>
      <c r="L255" s="265"/>
      <c r="M255" s="266"/>
      <c r="N255" s="267"/>
      <c r="O255" s="267"/>
      <c r="P255" s="267"/>
      <c r="Q255" s="267"/>
      <c r="R255" s="267"/>
      <c r="S255" s="267"/>
      <c r="T255" s="268"/>
      <c r="AT255" s="269" t="s">
        <v>132</v>
      </c>
      <c r="AU255" s="269" t="s">
        <v>79</v>
      </c>
      <c r="AV255" s="13" t="s">
        <v>127</v>
      </c>
      <c r="AW255" s="13" t="s">
        <v>33</v>
      </c>
      <c r="AX255" s="13" t="s">
        <v>77</v>
      </c>
      <c r="AY255" s="269" t="s">
        <v>119</v>
      </c>
    </row>
    <row r="256" s="1" customFormat="1" ht="16.5" customHeight="1">
      <c r="B256" s="46"/>
      <c r="C256" s="221" t="s">
        <v>512</v>
      </c>
      <c r="D256" s="221" t="s">
        <v>122</v>
      </c>
      <c r="E256" s="222" t="s">
        <v>513</v>
      </c>
      <c r="F256" s="223" t="s">
        <v>514</v>
      </c>
      <c r="G256" s="224" t="s">
        <v>187</v>
      </c>
      <c r="H256" s="225">
        <v>36.993000000000002</v>
      </c>
      <c r="I256" s="226"/>
      <c r="J256" s="227">
        <f>ROUND(I256*H256,2)</f>
        <v>0</v>
      </c>
      <c r="K256" s="223" t="s">
        <v>126</v>
      </c>
      <c r="L256" s="72"/>
      <c r="M256" s="228" t="s">
        <v>21</v>
      </c>
      <c r="N256" s="229" t="s">
        <v>40</v>
      </c>
      <c r="O256" s="47"/>
      <c r="P256" s="230">
        <f>O256*H256</f>
        <v>0</v>
      </c>
      <c r="Q256" s="230">
        <v>0</v>
      </c>
      <c r="R256" s="230">
        <f>Q256*H256</f>
        <v>0</v>
      </c>
      <c r="S256" s="230">
        <v>0</v>
      </c>
      <c r="T256" s="231">
        <f>S256*H256</f>
        <v>0</v>
      </c>
      <c r="AR256" s="24" t="s">
        <v>127</v>
      </c>
      <c r="AT256" s="24" t="s">
        <v>122</v>
      </c>
      <c r="AU256" s="24" t="s">
        <v>79</v>
      </c>
      <c r="AY256" s="24" t="s">
        <v>119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24" t="s">
        <v>77</v>
      </c>
      <c r="BK256" s="232">
        <f>ROUND(I256*H256,2)</f>
        <v>0</v>
      </c>
      <c r="BL256" s="24" t="s">
        <v>127</v>
      </c>
      <c r="BM256" s="24" t="s">
        <v>515</v>
      </c>
    </row>
    <row r="257" s="11" customFormat="1">
      <c r="B257" s="233"/>
      <c r="C257" s="234"/>
      <c r="D257" s="235" t="s">
        <v>132</v>
      </c>
      <c r="E257" s="236" t="s">
        <v>21</v>
      </c>
      <c r="F257" s="237" t="s">
        <v>516</v>
      </c>
      <c r="G257" s="234"/>
      <c r="H257" s="236" t="s">
        <v>21</v>
      </c>
      <c r="I257" s="238"/>
      <c r="J257" s="234"/>
      <c r="K257" s="234"/>
      <c r="L257" s="239"/>
      <c r="M257" s="240"/>
      <c r="N257" s="241"/>
      <c r="O257" s="241"/>
      <c r="P257" s="241"/>
      <c r="Q257" s="241"/>
      <c r="R257" s="241"/>
      <c r="S257" s="241"/>
      <c r="T257" s="242"/>
      <c r="AT257" s="243" t="s">
        <v>132</v>
      </c>
      <c r="AU257" s="243" t="s">
        <v>79</v>
      </c>
      <c r="AV257" s="11" t="s">
        <v>77</v>
      </c>
      <c r="AW257" s="11" t="s">
        <v>33</v>
      </c>
      <c r="AX257" s="11" t="s">
        <v>69</v>
      </c>
      <c r="AY257" s="243" t="s">
        <v>119</v>
      </c>
    </row>
    <row r="258" s="12" customFormat="1">
      <c r="B258" s="244"/>
      <c r="C258" s="245"/>
      <c r="D258" s="235" t="s">
        <v>132</v>
      </c>
      <c r="E258" s="246" t="s">
        <v>21</v>
      </c>
      <c r="F258" s="247" t="s">
        <v>503</v>
      </c>
      <c r="G258" s="245"/>
      <c r="H258" s="248">
        <v>36.993000000000002</v>
      </c>
      <c r="I258" s="249"/>
      <c r="J258" s="245"/>
      <c r="K258" s="245"/>
      <c r="L258" s="250"/>
      <c r="M258" s="251"/>
      <c r="N258" s="252"/>
      <c r="O258" s="252"/>
      <c r="P258" s="252"/>
      <c r="Q258" s="252"/>
      <c r="R258" s="252"/>
      <c r="S258" s="252"/>
      <c r="T258" s="253"/>
      <c r="AT258" s="254" t="s">
        <v>132</v>
      </c>
      <c r="AU258" s="254" t="s">
        <v>79</v>
      </c>
      <c r="AV258" s="12" t="s">
        <v>79</v>
      </c>
      <c r="AW258" s="12" t="s">
        <v>33</v>
      </c>
      <c r="AX258" s="12" t="s">
        <v>77</v>
      </c>
      <c r="AY258" s="254" t="s">
        <v>119</v>
      </c>
    </row>
    <row r="259" s="1" customFormat="1" ht="16.5" customHeight="1">
      <c r="B259" s="46"/>
      <c r="C259" s="221" t="s">
        <v>517</v>
      </c>
      <c r="D259" s="221" t="s">
        <v>122</v>
      </c>
      <c r="E259" s="222" t="s">
        <v>518</v>
      </c>
      <c r="F259" s="223" t="s">
        <v>519</v>
      </c>
      <c r="G259" s="224" t="s">
        <v>187</v>
      </c>
      <c r="H259" s="225">
        <v>36.993000000000002</v>
      </c>
      <c r="I259" s="226"/>
      <c r="J259" s="227">
        <f>ROUND(I259*H259,2)</f>
        <v>0</v>
      </c>
      <c r="K259" s="223" t="s">
        <v>126</v>
      </c>
      <c r="L259" s="72"/>
      <c r="M259" s="228" t="s">
        <v>21</v>
      </c>
      <c r="N259" s="229" t="s">
        <v>40</v>
      </c>
      <c r="O259" s="47"/>
      <c r="P259" s="230">
        <f>O259*H259</f>
        <v>0</v>
      </c>
      <c r="Q259" s="230">
        <v>0.0044000000000000003</v>
      </c>
      <c r="R259" s="230">
        <f>Q259*H259</f>
        <v>0.16276920000000003</v>
      </c>
      <c r="S259" s="230">
        <v>0</v>
      </c>
      <c r="T259" s="231">
        <f>S259*H259</f>
        <v>0</v>
      </c>
      <c r="AR259" s="24" t="s">
        <v>127</v>
      </c>
      <c r="AT259" s="24" t="s">
        <v>122</v>
      </c>
      <c r="AU259" s="24" t="s">
        <v>79</v>
      </c>
      <c r="AY259" s="24" t="s">
        <v>119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24" t="s">
        <v>77</v>
      </c>
      <c r="BK259" s="232">
        <f>ROUND(I259*H259,2)</f>
        <v>0</v>
      </c>
      <c r="BL259" s="24" t="s">
        <v>127</v>
      </c>
      <c r="BM259" s="24" t="s">
        <v>520</v>
      </c>
    </row>
    <row r="260" s="11" customFormat="1">
      <c r="B260" s="233"/>
      <c r="C260" s="234"/>
      <c r="D260" s="235" t="s">
        <v>132</v>
      </c>
      <c r="E260" s="236" t="s">
        <v>21</v>
      </c>
      <c r="F260" s="237" t="s">
        <v>521</v>
      </c>
      <c r="G260" s="234"/>
      <c r="H260" s="236" t="s">
        <v>21</v>
      </c>
      <c r="I260" s="238"/>
      <c r="J260" s="234"/>
      <c r="K260" s="234"/>
      <c r="L260" s="239"/>
      <c r="M260" s="240"/>
      <c r="N260" s="241"/>
      <c r="O260" s="241"/>
      <c r="P260" s="241"/>
      <c r="Q260" s="241"/>
      <c r="R260" s="241"/>
      <c r="S260" s="241"/>
      <c r="T260" s="242"/>
      <c r="AT260" s="243" t="s">
        <v>132</v>
      </c>
      <c r="AU260" s="243" t="s">
        <v>79</v>
      </c>
      <c r="AV260" s="11" t="s">
        <v>77</v>
      </c>
      <c r="AW260" s="11" t="s">
        <v>33</v>
      </c>
      <c r="AX260" s="11" t="s">
        <v>69</v>
      </c>
      <c r="AY260" s="243" t="s">
        <v>119</v>
      </c>
    </row>
    <row r="261" s="12" customFormat="1">
      <c r="B261" s="244"/>
      <c r="C261" s="245"/>
      <c r="D261" s="235" t="s">
        <v>132</v>
      </c>
      <c r="E261" s="246" t="s">
        <v>21</v>
      </c>
      <c r="F261" s="247" t="s">
        <v>503</v>
      </c>
      <c r="G261" s="245"/>
      <c r="H261" s="248">
        <v>36.993000000000002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AT261" s="254" t="s">
        <v>132</v>
      </c>
      <c r="AU261" s="254" t="s">
        <v>79</v>
      </c>
      <c r="AV261" s="12" t="s">
        <v>79</v>
      </c>
      <c r="AW261" s="12" t="s">
        <v>33</v>
      </c>
      <c r="AX261" s="12" t="s">
        <v>77</v>
      </c>
      <c r="AY261" s="254" t="s">
        <v>119</v>
      </c>
    </row>
    <row r="262" s="1" customFormat="1" ht="16.5" customHeight="1">
      <c r="B262" s="46"/>
      <c r="C262" s="221" t="s">
        <v>522</v>
      </c>
      <c r="D262" s="221" t="s">
        <v>122</v>
      </c>
      <c r="E262" s="222" t="s">
        <v>523</v>
      </c>
      <c r="F262" s="223" t="s">
        <v>524</v>
      </c>
      <c r="G262" s="224" t="s">
        <v>187</v>
      </c>
      <c r="H262" s="225">
        <v>31.457999999999998</v>
      </c>
      <c r="I262" s="226"/>
      <c r="J262" s="227">
        <f>ROUND(I262*H262,2)</f>
        <v>0</v>
      </c>
      <c r="K262" s="223" t="s">
        <v>126</v>
      </c>
      <c r="L262" s="72"/>
      <c r="M262" s="228" t="s">
        <v>21</v>
      </c>
      <c r="N262" s="229" t="s">
        <v>40</v>
      </c>
      <c r="O262" s="47"/>
      <c r="P262" s="230">
        <f>O262*H262</f>
        <v>0</v>
      </c>
      <c r="Q262" s="230">
        <v>0.083500000000000005</v>
      </c>
      <c r="R262" s="230">
        <f>Q262*H262</f>
        <v>2.6267429999999998</v>
      </c>
      <c r="S262" s="230">
        <v>0</v>
      </c>
      <c r="T262" s="231">
        <f>S262*H262</f>
        <v>0</v>
      </c>
      <c r="AR262" s="24" t="s">
        <v>127</v>
      </c>
      <c r="AT262" s="24" t="s">
        <v>122</v>
      </c>
      <c r="AU262" s="24" t="s">
        <v>79</v>
      </c>
      <c r="AY262" s="24" t="s">
        <v>119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24" t="s">
        <v>77</v>
      </c>
      <c r="BK262" s="232">
        <f>ROUND(I262*H262,2)</f>
        <v>0</v>
      </c>
      <c r="BL262" s="24" t="s">
        <v>127</v>
      </c>
      <c r="BM262" s="24" t="s">
        <v>525</v>
      </c>
    </row>
    <row r="263" s="11" customFormat="1">
      <c r="B263" s="233"/>
      <c r="C263" s="234"/>
      <c r="D263" s="235" t="s">
        <v>132</v>
      </c>
      <c r="E263" s="236" t="s">
        <v>21</v>
      </c>
      <c r="F263" s="237" t="s">
        <v>189</v>
      </c>
      <c r="G263" s="234"/>
      <c r="H263" s="236" t="s">
        <v>21</v>
      </c>
      <c r="I263" s="238"/>
      <c r="J263" s="234"/>
      <c r="K263" s="234"/>
      <c r="L263" s="239"/>
      <c r="M263" s="240"/>
      <c r="N263" s="241"/>
      <c r="O263" s="241"/>
      <c r="P263" s="241"/>
      <c r="Q263" s="241"/>
      <c r="R263" s="241"/>
      <c r="S263" s="241"/>
      <c r="T263" s="242"/>
      <c r="AT263" s="243" t="s">
        <v>132</v>
      </c>
      <c r="AU263" s="243" t="s">
        <v>79</v>
      </c>
      <c r="AV263" s="11" t="s">
        <v>77</v>
      </c>
      <c r="AW263" s="11" t="s">
        <v>33</v>
      </c>
      <c r="AX263" s="11" t="s">
        <v>69</v>
      </c>
      <c r="AY263" s="243" t="s">
        <v>119</v>
      </c>
    </row>
    <row r="264" s="12" customFormat="1">
      <c r="B264" s="244"/>
      <c r="C264" s="245"/>
      <c r="D264" s="235" t="s">
        <v>132</v>
      </c>
      <c r="E264" s="246" t="s">
        <v>21</v>
      </c>
      <c r="F264" s="247" t="s">
        <v>190</v>
      </c>
      <c r="G264" s="245"/>
      <c r="H264" s="248">
        <v>31.457999999999998</v>
      </c>
      <c r="I264" s="249"/>
      <c r="J264" s="245"/>
      <c r="K264" s="245"/>
      <c r="L264" s="250"/>
      <c r="M264" s="251"/>
      <c r="N264" s="252"/>
      <c r="O264" s="252"/>
      <c r="P264" s="252"/>
      <c r="Q264" s="252"/>
      <c r="R264" s="252"/>
      <c r="S264" s="252"/>
      <c r="T264" s="253"/>
      <c r="AT264" s="254" t="s">
        <v>132</v>
      </c>
      <c r="AU264" s="254" t="s">
        <v>79</v>
      </c>
      <c r="AV264" s="12" t="s">
        <v>79</v>
      </c>
      <c r="AW264" s="12" t="s">
        <v>33</v>
      </c>
      <c r="AX264" s="12" t="s">
        <v>77</v>
      </c>
      <c r="AY264" s="254" t="s">
        <v>119</v>
      </c>
    </row>
    <row r="265" s="1" customFormat="1" ht="16.5" customHeight="1">
      <c r="B265" s="46"/>
      <c r="C265" s="270" t="s">
        <v>526</v>
      </c>
      <c r="D265" s="270" t="s">
        <v>296</v>
      </c>
      <c r="E265" s="271" t="s">
        <v>527</v>
      </c>
      <c r="F265" s="272" t="s">
        <v>528</v>
      </c>
      <c r="G265" s="273" t="s">
        <v>125</v>
      </c>
      <c r="H265" s="274">
        <v>11</v>
      </c>
      <c r="I265" s="275"/>
      <c r="J265" s="276">
        <f>ROUND(I265*H265,2)</f>
        <v>0</v>
      </c>
      <c r="K265" s="272" t="s">
        <v>126</v>
      </c>
      <c r="L265" s="277"/>
      <c r="M265" s="278" t="s">
        <v>21</v>
      </c>
      <c r="N265" s="279" t="s">
        <v>40</v>
      </c>
      <c r="O265" s="47"/>
      <c r="P265" s="230">
        <f>O265*H265</f>
        <v>0</v>
      </c>
      <c r="Q265" s="230">
        <v>1.516</v>
      </c>
      <c r="R265" s="230">
        <f>Q265*H265</f>
        <v>16.676000000000002</v>
      </c>
      <c r="S265" s="230">
        <v>0</v>
      </c>
      <c r="T265" s="231">
        <f>S265*H265</f>
        <v>0</v>
      </c>
      <c r="AR265" s="24" t="s">
        <v>156</v>
      </c>
      <c r="AT265" s="24" t="s">
        <v>296</v>
      </c>
      <c r="AU265" s="24" t="s">
        <v>79</v>
      </c>
      <c r="AY265" s="24" t="s">
        <v>119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24" t="s">
        <v>77</v>
      </c>
      <c r="BK265" s="232">
        <f>ROUND(I265*H265,2)</f>
        <v>0</v>
      </c>
      <c r="BL265" s="24" t="s">
        <v>127</v>
      </c>
      <c r="BM265" s="24" t="s">
        <v>529</v>
      </c>
    </row>
    <row r="266" s="11" customFormat="1">
      <c r="B266" s="233"/>
      <c r="C266" s="234"/>
      <c r="D266" s="235" t="s">
        <v>132</v>
      </c>
      <c r="E266" s="236" t="s">
        <v>21</v>
      </c>
      <c r="F266" s="237" t="s">
        <v>530</v>
      </c>
      <c r="G266" s="234"/>
      <c r="H266" s="236" t="s">
        <v>21</v>
      </c>
      <c r="I266" s="238"/>
      <c r="J266" s="234"/>
      <c r="K266" s="234"/>
      <c r="L266" s="239"/>
      <c r="M266" s="240"/>
      <c r="N266" s="241"/>
      <c r="O266" s="241"/>
      <c r="P266" s="241"/>
      <c r="Q266" s="241"/>
      <c r="R266" s="241"/>
      <c r="S266" s="241"/>
      <c r="T266" s="242"/>
      <c r="AT266" s="243" t="s">
        <v>132</v>
      </c>
      <c r="AU266" s="243" t="s">
        <v>79</v>
      </c>
      <c r="AV266" s="11" t="s">
        <v>77</v>
      </c>
      <c r="AW266" s="11" t="s">
        <v>33</v>
      </c>
      <c r="AX266" s="11" t="s">
        <v>69</v>
      </c>
      <c r="AY266" s="243" t="s">
        <v>119</v>
      </c>
    </row>
    <row r="267" s="12" customFormat="1">
      <c r="B267" s="244"/>
      <c r="C267" s="245"/>
      <c r="D267" s="235" t="s">
        <v>132</v>
      </c>
      <c r="E267" s="246" t="s">
        <v>21</v>
      </c>
      <c r="F267" s="247" t="s">
        <v>232</v>
      </c>
      <c r="G267" s="245"/>
      <c r="H267" s="248">
        <v>11</v>
      </c>
      <c r="I267" s="249"/>
      <c r="J267" s="245"/>
      <c r="K267" s="245"/>
      <c r="L267" s="250"/>
      <c r="M267" s="251"/>
      <c r="N267" s="252"/>
      <c r="O267" s="252"/>
      <c r="P267" s="252"/>
      <c r="Q267" s="252"/>
      <c r="R267" s="252"/>
      <c r="S267" s="252"/>
      <c r="T267" s="253"/>
      <c r="AT267" s="254" t="s">
        <v>132</v>
      </c>
      <c r="AU267" s="254" t="s">
        <v>79</v>
      </c>
      <c r="AV267" s="12" t="s">
        <v>79</v>
      </c>
      <c r="AW267" s="12" t="s">
        <v>33</v>
      </c>
      <c r="AX267" s="12" t="s">
        <v>77</v>
      </c>
      <c r="AY267" s="254" t="s">
        <v>119</v>
      </c>
    </row>
    <row r="268" s="1" customFormat="1" ht="25.5" customHeight="1">
      <c r="B268" s="46"/>
      <c r="C268" s="221" t="s">
        <v>531</v>
      </c>
      <c r="D268" s="221" t="s">
        <v>122</v>
      </c>
      <c r="E268" s="222" t="s">
        <v>532</v>
      </c>
      <c r="F268" s="223" t="s">
        <v>533</v>
      </c>
      <c r="G268" s="224" t="s">
        <v>187</v>
      </c>
      <c r="H268" s="225">
        <v>22.635999999999999</v>
      </c>
      <c r="I268" s="226"/>
      <c r="J268" s="227">
        <f>ROUND(I268*H268,2)</f>
        <v>0</v>
      </c>
      <c r="K268" s="223" t="s">
        <v>126</v>
      </c>
      <c r="L268" s="72"/>
      <c r="M268" s="228" t="s">
        <v>21</v>
      </c>
      <c r="N268" s="229" t="s">
        <v>40</v>
      </c>
      <c r="O268" s="47"/>
      <c r="P268" s="230">
        <f>O268*H268</f>
        <v>0</v>
      </c>
      <c r="Q268" s="230">
        <v>0.084250000000000005</v>
      </c>
      <c r="R268" s="230">
        <f>Q268*H268</f>
        <v>1.9070830000000001</v>
      </c>
      <c r="S268" s="230">
        <v>0</v>
      </c>
      <c r="T268" s="231">
        <f>S268*H268</f>
        <v>0</v>
      </c>
      <c r="AR268" s="24" t="s">
        <v>127</v>
      </c>
      <c r="AT268" s="24" t="s">
        <v>122</v>
      </c>
      <c r="AU268" s="24" t="s">
        <v>79</v>
      </c>
      <c r="AY268" s="24" t="s">
        <v>119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24" t="s">
        <v>77</v>
      </c>
      <c r="BK268" s="232">
        <f>ROUND(I268*H268,2)</f>
        <v>0</v>
      </c>
      <c r="BL268" s="24" t="s">
        <v>127</v>
      </c>
      <c r="BM268" s="24" t="s">
        <v>534</v>
      </c>
    </row>
    <row r="269" s="11" customFormat="1">
      <c r="B269" s="233"/>
      <c r="C269" s="234"/>
      <c r="D269" s="235" t="s">
        <v>132</v>
      </c>
      <c r="E269" s="236" t="s">
        <v>21</v>
      </c>
      <c r="F269" s="237" t="s">
        <v>535</v>
      </c>
      <c r="G269" s="234"/>
      <c r="H269" s="236" t="s">
        <v>21</v>
      </c>
      <c r="I269" s="238"/>
      <c r="J269" s="234"/>
      <c r="K269" s="234"/>
      <c r="L269" s="239"/>
      <c r="M269" s="240"/>
      <c r="N269" s="241"/>
      <c r="O269" s="241"/>
      <c r="P269" s="241"/>
      <c r="Q269" s="241"/>
      <c r="R269" s="241"/>
      <c r="S269" s="241"/>
      <c r="T269" s="242"/>
      <c r="AT269" s="243" t="s">
        <v>132</v>
      </c>
      <c r="AU269" s="243" t="s">
        <v>79</v>
      </c>
      <c r="AV269" s="11" t="s">
        <v>77</v>
      </c>
      <c r="AW269" s="11" t="s">
        <v>33</v>
      </c>
      <c r="AX269" s="11" t="s">
        <v>69</v>
      </c>
      <c r="AY269" s="243" t="s">
        <v>119</v>
      </c>
    </row>
    <row r="270" s="12" customFormat="1">
      <c r="B270" s="244"/>
      <c r="C270" s="245"/>
      <c r="D270" s="235" t="s">
        <v>132</v>
      </c>
      <c r="E270" s="246" t="s">
        <v>21</v>
      </c>
      <c r="F270" s="247" t="s">
        <v>487</v>
      </c>
      <c r="G270" s="245"/>
      <c r="H270" s="248">
        <v>22.635999999999999</v>
      </c>
      <c r="I270" s="249"/>
      <c r="J270" s="245"/>
      <c r="K270" s="245"/>
      <c r="L270" s="250"/>
      <c r="M270" s="251"/>
      <c r="N270" s="252"/>
      <c r="O270" s="252"/>
      <c r="P270" s="252"/>
      <c r="Q270" s="252"/>
      <c r="R270" s="252"/>
      <c r="S270" s="252"/>
      <c r="T270" s="253"/>
      <c r="AT270" s="254" t="s">
        <v>132</v>
      </c>
      <c r="AU270" s="254" t="s">
        <v>79</v>
      </c>
      <c r="AV270" s="12" t="s">
        <v>79</v>
      </c>
      <c r="AW270" s="12" t="s">
        <v>33</v>
      </c>
      <c r="AX270" s="12" t="s">
        <v>77</v>
      </c>
      <c r="AY270" s="254" t="s">
        <v>119</v>
      </c>
    </row>
    <row r="271" s="1" customFormat="1" ht="16.5" customHeight="1">
      <c r="B271" s="46"/>
      <c r="C271" s="270" t="s">
        <v>536</v>
      </c>
      <c r="D271" s="270" t="s">
        <v>296</v>
      </c>
      <c r="E271" s="271" t="s">
        <v>537</v>
      </c>
      <c r="F271" s="272" t="s">
        <v>538</v>
      </c>
      <c r="G271" s="273" t="s">
        <v>187</v>
      </c>
      <c r="H271" s="274">
        <v>19.442</v>
      </c>
      <c r="I271" s="275"/>
      <c r="J271" s="276">
        <f>ROUND(I271*H271,2)</f>
        <v>0</v>
      </c>
      <c r="K271" s="272" t="s">
        <v>126</v>
      </c>
      <c r="L271" s="277"/>
      <c r="M271" s="278" t="s">
        <v>21</v>
      </c>
      <c r="N271" s="279" t="s">
        <v>40</v>
      </c>
      <c r="O271" s="47"/>
      <c r="P271" s="230">
        <f>O271*H271</f>
        <v>0</v>
      </c>
      <c r="Q271" s="230">
        <v>0.13</v>
      </c>
      <c r="R271" s="230">
        <f>Q271*H271</f>
        <v>2.52746</v>
      </c>
      <c r="S271" s="230">
        <v>0</v>
      </c>
      <c r="T271" s="231">
        <f>S271*H271</f>
        <v>0</v>
      </c>
      <c r="AR271" s="24" t="s">
        <v>156</v>
      </c>
      <c r="AT271" s="24" t="s">
        <v>296</v>
      </c>
      <c r="AU271" s="24" t="s">
        <v>79</v>
      </c>
      <c r="AY271" s="24" t="s">
        <v>119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24" t="s">
        <v>77</v>
      </c>
      <c r="BK271" s="232">
        <f>ROUND(I271*H271,2)</f>
        <v>0</v>
      </c>
      <c r="BL271" s="24" t="s">
        <v>127</v>
      </c>
      <c r="BM271" s="24" t="s">
        <v>539</v>
      </c>
    </row>
    <row r="272" s="12" customFormat="1">
      <c r="B272" s="244"/>
      <c r="C272" s="245"/>
      <c r="D272" s="235" t="s">
        <v>132</v>
      </c>
      <c r="E272" s="246" t="s">
        <v>21</v>
      </c>
      <c r="F272" s="247" t="s">
        <v>540</v>
      </c>
      <c r="G272" s="245"/>
      <c r="H272" s="248">
        <v>18.515999999999998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AT272" s="254" t="s">
        <v>132</v>
      </c>
      <c r="AU272" s="254" t="s">
        <v>79</v>
      </c>
      <c r="AV272" s="12" t="s">
        <v>79</v>
      </c>
      <c r="AW272" s="12" t="s">
        <v>33</v>
      </c>
      <c r="AX272" s="12" t="s">
        <v>77</v>
      </c>
      <c r="AY272" s="254" t="s">
        <v>119</v>
      </c>
    </row>
    <row r="273" s="12" customFormat="1">
      <c r="B273" s="244"/>
      <c r="C273" s="245"/>
      <c r="D273" s="235" t="s">
        <v>132</v>
      </c>
      <c r="E273" s="245"/>
      <c r="F273" s="247" t="s">
        <v>541</v>
      </c>
      <c r="G273" s="245"/>
      <c r="H273" s="248">
        <v>19.442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AT273" s="254" t="s">
        <v>132</v>
      </c>
      <c r="AU273" s="254" t="s">
        <v>79</v>
      </c>
      <c r="AV273" s="12" t="s">
        <v>79</v>
      </c>
      <c r="AW273" s="12" t="s">
        <v>6</v>
      </c>
      <c r="AX273" s="12" t="s">
        <v>77</v>
      </c>
      <c r="AY273" s="254" t="s">
        <v>119</v>
      </c>
    </row>
    <row r="274" s="1" customFormat="1" ht="16.5" customHeight="1">
      <c r="B274" s="46"/>
      <c r="C274" s="270" t="s">
        <v>542</v>
      </c>
      <c r="D274" s="270" t="s">
        <v>296</v>
      </c>
      <c r="E274" s="271" t="s">
        <v>543</v>
      </c>
      <c r="F274" s="272" t="s">
        <v>544</v>
      </c>
      <c r="G274" s="273" t="s">
        <v>187</v>
      </c>
      <c r="H274" s="274">
        <v>4.3259999999999996</v>
      </c>
      <c r="I274" s="275"/>
      <c r="J274" s="276">
        <f>ROUND(I274*H274,2)</f>
        <v>0</v>
      </c>
      <c r="K274" s="272" t="s">
        <v>126</v>
      </c>
      <c r="L274" s="277"/>
      <c r="M274" s="278" t="s">
        <v>21</v>
      </c>
      <c r="N274" s="279" t="s">
        <v>40</v>
      </c>
      <c r="O274" s="47"/>
      <c r="P274" s="230">
        <f>O274*H274</f>
        <v>0</v>
      </c>
      <c r="Q274" s="230">
        <v>0.13100000000000001</v>
      </c>
      <c r="R274" s="230">
        <f>Q274*H274</f>
        <v>0.56670599999999993</v>
      </c>
      <c r="S274" s="230">
        <v>0</v>
      </c>
      <c r="T274" s="231">
        <f>S274*H274</f>
        <v>0</v>
      </c>
      <c r="AR274" s="24" t="s">
        <v>156</v>
      </c>
      <c r="AT274" s="24" t="s">
        <v>296</v>
      </c>
      <c r="AU274" s="24" t="s">
        <v>79</v>
      </c>
      <c r="AY274" s="24" t="s">
        <v>119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24" t="s">
        <v>77</v>
      </c>
      <c r="BK274" s="232">
        <f>ROUND(I274*H274,2)</f>
        <v>0</v>
      </c>
      <c r="BL274" s="24" t="s">
        <v>127</v>
      </c>
      <c r="BM274" s="24" t="s">
        <v>545</v>
      </c>
    </row>
    <row r="275" s="12" customFormat="1">
      <c r="B275" s="244"/>
      <c r="C275" s="245"/>
      <c r="D275" s="235" t="s">
        <v>132</v>
      </c>
      <c r="E275" s="246" t="s">
        <v>21</v>
      </c>
      <c r="F275" s="247" t="s">
        <v>546</v>
      </c>
      <c r="G275" s="245"/>
      <c r="H275" s="248">
        <v>4.1200000000000001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AT275" s="254" t="s">
        <v>132</v>
      </c>
      <c r="AU275" s="254" t="s">
        <v>79</v>
      </c>
      <c r="AV275" s="12" t="s">
        <v>79</v>
      </c>
      <c r="AW275" s="12" t="s">
        <v>33</v>
      </c>
      <c r="AX275" s="12" t="s">
        <v>77</v>
      </c>
      <c r="AY275" s="254" t="s">
        <v>119</v>
      </c>
    </row>
    <row r="276" s="12" customFormat="1">
      <c r="B276" s="244"/>
      <c r="C276" s="245"/>
      <c r="D276" s="235" t="s">
        <v>132</v>
      </c>
      <c r="E276" s="245"/>
      <c r="F276" s="247" t="s">
        <v>547</v>
      </c>
      <c r="G276" s="245"/>
      <c r="H276" s="248">
        <v>4.3259999999999996</v>
      </c>
      <c r="I276" s="249"/>
      <c r="J276" s="245"/>
      <c r="K276" s="245"/>
      <c r="L276" s="250"/>
      <c r="M276" s="251"/>
      <c r="N276" s="252"/>
      <c r="O276" s="252"/>
      <c r="P276" s="252"/>
      <c r="Q276" s="252"/>
      <c r="R276" s="252"/>
      <c r="S276" s="252"/>
      <c r="T276" s="253"/>
      <c r="AT276" s="254" t="s">
        <v>132</v>
      </c>
      <c r="AU276" s="254" t="s">
        <v>79</v>
      </c>
      <c r="AV276" s="12" t="s">
        <v>79</v>
      </c>
      <c r="AW276" s="12" t="s">
        <v>6</v>
      </c>
      <c r="AX276" s="12" t="s">
        <v>77</v>
      </c>
      <c r="AY276" s="254" t="s">
        <v>119</v>
      </c>
    </row>
    <row r="277" s="1" customFormat="1" ht="25.5" customHeight="1">
      <c r="B277" s="46"/>
      <c r="C277" s="221" t="s">
        <v>548</v>
      </c>
      <c r="D277" s="221" t="s">
        <v>122</v>
      </c>
      <c r="E277" s="222" t="s">
        <v>549</v>
      </c>
      <c r="F277" s="223" t="s">
        <v>550</v>
      </c>
      <c r="G277" s="224" t="s">
        <v>187</v>
      </c>
      <c r="H277" s="225">
        <v>319</v>
      </c>
      <c r="I277" s="226"/>
      <c r="J277" s="227">
        <f>ROUND(I277*H277,2)</f>
        <v>0</v>
      </c>
      <c r="K277" s="223" t="s">
        <v>126</v>
      </c>
      <c r="L277" s="72"/>
      <c r="M277" s="228" t="s">
        <v>21</v>
      </c>
      <c r="N277" s="229" t="s">
        <v>40</v>
      </c>
      <c r="O277" s="47"/>
      <c r="P277" s="230">
        <f>O277*H277</f>
        <v>0</v>
      </c>
      <c r="Q277" s="230">
        <v>0.098000000000000004</v>
      </c>
      <c r="R277" s="230">
        <f>Q277*H277</f>
        <v>31.262</v>
      </c>
      <c r="S277" s="230">
        <v>0</v>
      </c>
      <c r="T277" s="231">
        <f>S277*H277</f>
        <v>0</v>
      </c>
      <c r="AR277" s="24" t="s">
        <v>127</v>
      </c>
      <c r="AT277" s="24" t="s">
        <v>122</v>
      </c>
      <c r="AU277" s="24" t="s">
        <v>79</v>
      </c>
      <c r="AY277" s="24" t="s">
        <v>119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24" t="s">
        <v>77</v>
      </c>
      <c r="BK277" s="232">
        <f>ROUND(I277*H277,2)</f>
        <v>0</v>
      </c>
      <c r="BL277" s="24" t="s">
        <v>127</v>
      </c>
      <c r="BM277" s="24" t="s">
        <v>551</v>
      </c>
    </row>
    <row r="278" s="11" customFormat="1">
      <c r="B278" s="233"/>
      <c r="C278" s="234"/>
      <c r="D278" s="235" t="s">
        <v>132</v>
      </c>
      <c r="E278" s="236" t="s">
        <v>21</v>
      </c>
      <c r="F278" s="237" t="s">
        <v>552</v>
      </c>
      <c r="G278" s="234"/>
      <c r="H278" s="236" t="s">
        <v>21</v>
      </c>
      <c r="I278" s="238"/>
      <c r="J278" s="234"/>
      <c r="K278" s="234"/>
      <c r="L278" s="239"/>
      <c r="M278" s="240"/>
      <c r="N278" s="241"/>
      <c r="O278" s="241"/>
      <c r="P278" s="241"/>
      <c r="Q278" s="241"/>
      <c r="R278" s="241"/>
      <c r="S278" s="241"/>
      <c r="T278" s="242"/>
      <c r="AT278" s="243" t="s">
        <v>132</v>
      </c>
      <c r="AU278" s="243" t="s">
        <v>79</v>
      </c>
      <c r="AV278" s="11" t="s">
        <v>77</v>
      </c>
      <c r="AW278" s="11" t="s">
        <v>33</v>
      </c>
      <c r="AX278" s="11" t="s">
        <v>69</v>
      </c>
      <c r="AY278" s="243" t="s">
        <v>119</v>
      </c>
    </row>
    <row r="279" s="11" customFormat="1">
      <c r="B279" s="233"/>
      <c r="C279" s="234"/>
      <c r="D279" s="235" t="s">
        <v>132</v>
      </c>
      <c r="E279" s="236" t="s">
        <v>21</v>
      </c>
      <c r="F279" s="237" t="s">
        <v>553</v>
      </c>
      <c r="G279" s="234"/>
      <c r="H279" s="236" t="s">
        <v>21</v>
      </c>
      <c r="I279" s="238"/>
      <c r="J279" s="234"/>
      <c r="K279" s="234"/>
      <c r="L279" s="239"/>
      <c r="M279" s="240"/>
      <c r="N279" s="241"/>
      <c r="O279" s="241"/>
      <c r="P279" s="241"/>
      <c r="Q279" s="241"/>
      <c r="R279" s="241"/>
      <c r="S279" s="241"/>
      <c r="T279" s="242"/>
      <c r="AT279" s="243" t="s">
        <v>132</v>
      </c>
      <c r="AU279" s="243" t="s">
        <v>79</v>
      </c>
      <c r="AV279" s="11" t="s">
        <v>77</v>
      </c>
      <c r="AW279" s="11" t="s">
        <v>33</v>
      </c>
      <c r="AX279" s="11" t="s">
        <v>69</v>
      </c>
      <c r="AY279" s="243" t="s">
        <v>119</v>
      </c>
    </row>
    <row r="280" s="12" customFormat="1">
      <c r="B280" s="244"/>
      <c r="C280" s="245"/>
      <c r="D280" s="235" t="s">
        <v>132</v>
      </c>
      <c r="E280" s="246" t="s">
        <v>21</v>
      </c>
      <c r="F280" s="247" t="s">
        <v>554</v>
      </c>
      <c r="G280" s="245"/>
      <c r="H280" s="248">
        <v>319</v>
      </c>
      <c r="I280" s="249"/>
      <c r="J280" s="245"/>
      <c r="K280" s="245"/>
      <c r="L280" s="250"/>
      <c r="M280" s="251"/>
      <c r="N280" s="252"/>
      <c r="O280" s="252"/>
      <c r="P280" s="252"/>
      <c r="Q280" s="252"/>
      <c r="R280" s="252"/>
      <c r="S280" s="252"/>
      <c r="T280" s="253"/>
      <c r="AT280" s="254" t="s">
        <v>132</v>
      </c>
      <c r="AU280" s="254" t="s">
        <v>79</v>
      </c>
      <c r="AV280" s="12" t="s">
        <v>79</v>
      </c>
      <c r="AW280" s="12" t="s">
        <v>33</v>
      </c>
      <c r="AX280" s="12" t="s">
        <v>77</v>
      </c>
      <c r="AY280" s="254" t="s">
        <v>119</v>
      </c>
    </row>
    <row r="281" s="1" customFormat="1" ht="16.5" customHeight="1">
      <c r="B281" s="46"/>
      <c r="C281" s="270" t="s">
        <v>555</v>
      </c>
      <c r="D281" s="270" t="s">
        <v>296</v>
      </c>
      <c r="E281" s="271" t="s">
        <v>556</v>
      </c>
      <c r="F281" s="272" t="s">
        <v>557</v>
      </c>
      <c r="G281" s="273" t="s">
        <v>187</v>
      </c>
      <c r="H281" s="274">
        <v>334.94999999999999</v>
      </c>
      <c r="I281" s="275"/>
      <c r="J281" s="276">
        <f>ROUND(I281*H281,2)</f>
        <v>0</v>
      </c>
      <c r="K281" s="272" t="s">
        <v>21</v>
      </c>
      <c r="L281" s="277"/>
      <c r="M281" s="278" t="s">
        <v>21</v>
      </c>
      <c r="N281" s="279" t="s">
        <v>40</v>
      </c>
      <c r="O281" s="47"/>
      <c r="P281" s="230">
        <f>O281*H281</f>
        <v>0</v>
      </c>
      <c r="Q281" s="230">
        <v>0.1125</v>
      </c>
      <c r="R281" s="230">
        <f>Q281*H281</f>
        <v>37.681874999999998</v>
      </c>
      <c r="S281" s="230">
        <v>0</v>
      </c>
      <c r="T281" s="231">
        <f>S281*H281</f>
        <v>0</v>
      </c>
      <c r="AR281" s="24" t="s">
        <v>156</v>
      </c>
      <c r="AT281" s="24" t="s">
        <v>296</v>
      </c>
      <c r="AU281" s="24" t="s">
        <v>79</v>
      </c>
      <c r="AY281" s="24" t="s">
        <v>119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24" t="s">
        <v>77</v>
      </c>
      <c r="BK281" s="232">
        <f>ROUND(I281*H281,2)</f>
        <v>0</v>
      </c>
      <c r="BL281" s="24" t="s">
        <v>127</v>
      </c>
      <c r="BM281" s="24" t="s">
        <v>558</v>
      </c>
    </row>
    <row r="282" s="12" customFormat="1">
      <c r="B282" s="244"/>
      <c r="C282" s="245"/>
      <c r="D282" s="235" t="s">
        <v>132</v>
      </c>
      <c r="E282" s="245"/>
      <c r="F282" s="247" t="s">
        <v>559</v>
      </c>
      <c r="G282" s="245"/>
      <c r="H282" s="248">
        <v>334.94999999999999</v>
      </c>
      <c r="I282" s="249"/>
      <c r="J282" s="245"/>
      <c r="K282" s="245"/>
      <c r="L282" s="250"/>
      <c r="M282" s="251"/>
      <c r="N282" s="252"/>
      <c r="O282" s="252"/>
      <c r="P282" s="252"/>
      <c r="Q282" s="252"/>
      <c r="R282" s="252"/>
      <c r="S282" s="252"/>
      <c r="T282" s="253"/>
      <c r="AT282" s="254" t="s">
        <v>132</v>
      </c>
      <c r="AU282" s="254" t="s">
        <v>79</v>
      </c>
      <c r="AV282" s="12" t="s">
        <v>79</v>
      </c>
      <c r="AW282" s="12" t="s">
        <v>6</v>
      </c>
      <c r="AX282" s="12" t="s">
        <v>77</v>
      </c>
      <c r="AY282" s="254" t="s">
        <v>119</v>
      </c>
    </row>
    <row r="283" s="10" customFormat="1" ht="29.88" customHeight="1">
      <c r="B283" s="205"/>
      <c r="C283" s="206"/>
      <c r="D283" s="207" t="s">
        <v>68</v>
      </c>
      <c r="E283" s="219" t="s">
        <v>148</v>
      </c>
      <c r="F283" s="219" t="s">
        <v>560</v>
      </c>
      <c r="G283" s="206"/>
      <c r="H283" s="206"/>
      <c r="I283" s="209"/>
      <c r="J283" s="220">
        <f>BK283</f>
        <v>0</v>
      </c>
      <c r="K283" s="206"/>
      <c r="L283" s="211"/>
      <c r="M283" s="212"/>
      <c r="N283" s="213"/>
      <c r="O283" s="213"/>
      <c r="P283" s="214">
        <f>SUM(P284:P289)</f>
        <v>0</v>
      </c>
      <c r="Q283" s="213"/>
      <c r="R283" s="214">
        <f>SUM(R284:R289)</f>
        <v>0.0010633400000000001</v>
      </c>
      <c r="S283" s="213"/>
      <c r="T283" s="215">
        <f>SUM(T284:T289)</f>
        <v>0</v>
      </c>
      <c r="AR283" s="216" t="s">
        <v>77</v>
      </c>
      <c r="AT283" s="217" t="s">
        <v>68</v>
      </c>
      <c r="AU283" s="217" t="s">
        <v>77</v>
      </c>
      <c r="AY283" s="216" t="s">
        <v>119</v>
      </c>
      <c r="BK283" s="218">
        <f>SUM(BK284:BK289)</f>
        <v>0</v>
      </c>
    </row>
    <row r="284" s="1" customFormat="1" ht="16.5" customHeight="1">
      <c r="B284" s="46"/>
      <c r="C284" s="221" t="s">
        <v>561</v>
      </c>
      <c r="D284" s="221" t="s">
        <v>122</v>
      </c>
      <c r="E284" s="222" t="s">
        <v>562</v>
      </c>
      <c r="F284" s="223" t="s">
        <v>563</v>
      </c>
      <c r="G284" s="224" t="s">
        <v>187</v>
      </c>
      <c r="H284" s="225">
        <v>1.3460000000000001</v>
      </c>
      <c r="I284" s="226"/>
      <c r="J284" s="227">
        <f>ROUND(I284*H284,2)</f>
        <v>0</v>
      </c>
      <c r="K284" s="223" t="s">
        <v>21</v>
      </c>
      <c r="L284" s="72"/>
      <c r="M284" s="228" t="s">
        <v>21</v>
      </c>
      <c r="N284" s="229" t="s">
        <v>40</v>
      </c>
      <c r="O284" s="47"/>
      <c r="P284" s="230">
        <f>O284*H284</f>
        <v>0</v>
      </c>
      <c r="Q284" s="230">
        <v>0.00079000000000000001</v>
      </c>
      <c r="R284" s="230">
        <f>Q284*H284</f>
        <v>0.0010633400000000001</v>
      </c>
      <c r="S284" s="230">
        <v>0</v>
      </c>
      <c r="T284" s="231">
        <f>S284*H284</f>
        <v>0</v>
      </c>
      <c r="AR284" s="24" t="s">
        <v>127</v>
      </c>
      <c r="AT284" s="24" t="s">
        <v>122</v>
      </c>
      <c r="AU284" s="24" t="s">
        <v>79</v>
      </c>
      <c r="AY284" s="24" t="s">
        <v>119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24" t="s">
        <v>77</v>
      </c>
      <c r="BK284" s="232">
        <f>ROUND(I284*H284,2)</f>
        <v>0</v>
      </c>
      <c r="BL284" s="24" t="s">
        <v>127</v>
      </c>
      <c r="BM284" s="24" t="s">
        <v>564</v>
      </c>
    </row>
    <row r="285" s="11" customFormat="1">
      <c r="B285" s="233"/>
      <c r="C285" s="234"/>
      <c r="D285" s="235" t="s">
        <v>132</v>
      </c>
      <c r="E285" s="236" t="s">
        <v>21</v>
      </c>
      <c r="F285" s="237" t="s">
        <v>565</v>
      </c>
      <c r="G285" s="234"/>
      <c r="H285" s="236" t="s">
        <v>21</v>
      </c>
      <c r="I285" s="238"/>
      <c r="J285" s="234"/>
      <c r="K285" s="234"/>
      <c r="L285" s="239"/>
      <c r="M285" s="240"/>
      <c r="N285" s="241"/>
      <c r="O285" s="241"/>
      <c r="P285" s="241"/>
      <c r="Q285" s="241"/>
      <c r="R285" s="241"/>
      <c r="S285" s="241"/>
      <c r="T285" s="242"/>
      <c r="AT285" s="243" t="s">
        <v>132</v>
      </c>
      <c r="AU285" s="243" t="s">
        <v>79</v>
      </c>
      <c r="AV285" s="11" t="s">
        <v>77</v>
      </c>
      <c r="AW285" s="11" t="s">
        <v>33</v>
      </c>
      <c r="AX285" s="11" t="s">
        <v>69</v>
      </c>
      <c r="AY285" s="243" t="s">
        <v>119</v>
      </c>
    </row>
    <row r="286" s="12" customFormat="1">
      <c r="B286" s="244"/>
      <c r="C286" s="245"/>
      <c r="D286" s="235" t="s">
        <v>132</v>
      </c>
      <c r="E286" s="246" t="s">
        <v>21</v>
      </c>
      <c r="F286" s="247" t="s">
        <v>566</v>
      </c>
      <c r="G286" s="245"/>
      <c r="H286" s="248">
        <v>0.67300000000000004</v>
      </c>
      <c r="I286" s="249"/>
      <c r="J286" s="245"/>
      <c r="K286" s="245"/>
      <c r="L286" s="250"/>
      <c r="M286" s="251"/>
      <c r="N286" s="252"/>
      <c r="O286" s="252"/>
      <c r="P286" s="252"/>
      <c r="Q286" s="252"/>
      <c r="R286" s="252"/>
      <c r="S286" s="252"/>
      <c r="T286" s="253"/>
      <c r="AT286" s="254" t="s">
        <v>132</v>
      </c>
      <c r="AU286" s="254" t="s">
        <v>79</v>
      </c>
      <c r="AV286" s="12" t="s">
        <v>79</v>
      </c>
      <c r="AW286" s="12" t="s">
        <v>33</v>
      </c>
      <c r="AX286" s="12" t="s">
        <v>69</v>
      </c>
      <c r="AY286" s="254" t="s">
        <v>119</v>
      </c>
    </row>
    <row r="287" s="11" customFormat="1">
      <c r="B287" s="233"/>
      <c r="C287" s="234"/>
      <c r="D287" s="235" t="s">
        <v>132</v>
      </c>
      <c r="E287" s="236" t="s">
        <v>21</v>
      </c>
      <c r="F287" s="237" t="s">
        <v>567</v>
      </c>
      <c r="G287" s="234"/>
      <c r="H287" s="236" t="s">
        <v>21</v>
      </c>
      <c r="I287" s="238"/>
      <c r="J287" s="234"/>
      <c r="K287" s="234"/>
      <c r="L287" s="239"/>
      <c r="M287" s="240"/>
      <c r="N287" s="241"/>
      <c r="O287" s="241"/>
      <c r="P287" s="241"/>
      <c r="Q287" s="241"/>
      <c r="R287" s="241"/>
      <c r="S287" s="241"/>
      <c r="T287" s="242"/>
      <c r="AT287" s="243" t="s">
        <v>132</v>
      </c>
      <c r="AU287" s="243" t="s">
        <v>79</v>
      </c>
      <c r="AV287" s="11" t="s">
        <v>77</v>
      </c>
      <c r="AW287" s="11" t="s">
        <v>33</v>
      </c>
      <c r="AX287" s="11" t="s">
        <v>69</v>
      </c>
      <c r="AY287" s="243" t="s">
        <v>119</v>
      </c>
    </row>
    <row r="288" s="12" customFormat="1">
      <c r="B288" s="244"/>
      <c r="C288" s="245"/>
      <c r="D288" s="235" t="s">
        <v>132</v>
      </c>
      <c r="E288" s="246" t="s">
        <v>21</v>
      </c>
      <c r="F288" s="247" t="s">
        <v>566</v>
      </c>
      <c r="G288" s="245"/>
      <c r="H288" s="248">
        <v>0.67300000000000004</v>
      </c>
      <c r="I288" s="249"/>
      <c r="J288" s="245"/>
      <c r="K288" s="245"/>
      <c r="L288" s="250"/>
      <c r="M288" s="251"/>
      <c r="N288" s="252"/>
      <c r="O288" s="252"/>
      <c r="P288" s="252"/>
      <c r="Q288" s="252"/>
      <c r="R288" s="252"/>
      <c r="S288" s="252"/>
      <c r="T288" s="253"/>
      <c r="AT288" s="254" t="s">
        <v>132</v>
      </c>
      <c r="AU288" s="254" t="s">
        <v>79</v>
      </c>
      <c r="AV288" s="12" t="s">
        <v>79</v>
      </c>
      <c r="AW288" s="12" t="s">
        <v>33</v>
      </c>
      <c r="AX288" s="12" t="s">
        <v>69</v>
      </c>
      <c r="AY288" s="254" t="s">
        <v>119</v>
      </c>
    </row>
    <row r="289" s="13" customFormat="1">
      <c r="B289" s="259"/>
      <c r="C289" s="260"/>
      <c r="D289" s="235" t="s">
        <v>132</v>
      </c>
      <c r="E289" s="261" t="s">
        <v>21</v>
      </c>
      <c r="F289" s="262" t="s">
        <v>246</v>
      </c>
      <c r="G289" s="260"/>
      <c r="H289" s="263">
        <v>1.3460000000000001</v>
      </c>
      <c r="I289" s="264"/>
      <c r="J289" s="260"/>
      <c r="K289" s="260"/>
      <c r="L289" s="265"/>
      <c r="M289" s="266"/>
      <c r="N289" s="267"/>
      <c r="O289" s="267"/>
      <c r="P289" s="267"/>
      <c r="Q289" s="267"/>
      <c r="R289" s="267"/>
      <c r="S289" s="267"/>
      <c r="T289" s="268"/>
      <c r="AT289" s="269" t="s">
        <v>132</v>
      </c>
      <c r="AU289" s="269" t="s">
        <v>79</v>
      </c>
      <c r="AV289" s="13" t="s">
        <v>127</v>
      </c>
      <c r="AW289" s="13" t="s">
        <v>33</v>
      </c>
      <c r="AX289" s="13" t="s">
        <v>77</v>
      </c>
      <c r="AY289" s="269" t="s">
        <v>119</v>
      </c>
    </row>
    <row r="290" s="10" customFormat="1" ht="29.88" customHeight="1">
      <c r="B290" s="205"/>
      <c r="C290" s="206"/>
      <c r="D290" s="207" t="s">
        <v>68</v>
      </c>
      <c r="E290" s="219" t="s">
        <v>156</v>
      </c>
      <c r="F290" s="219" t="s">
        <v>568</v>
      </c>
      <c r="G290" s="206"/>
      <c r="H290" s="206"/>
      <c r="I290" s="209"/>
      <c r="J290" s="220">
        <f>BK290</f>
        <v>0</v>
      </c>
      <c r="K290" s="206"/>
      <c r="L290" s="211"/>
      <c r="M290" s="212"/>
      <c r="N290" s="213"/>
      <c r="O290" s="213"/>
      <c r="P290" s="214">
        <f>SUM(P291:P301)</f>
        <v>0</v>
      </c>
      <c r="Q290" s="213"/>
      <c r="R290" s="214">
        <f>SUM(R291:R301)</f>
        <v>6.2104799999999996</v>
      </c>
      <c r="S290" s="213"/>
      <c r="T290" s="215">
        <f>SUM(T291:T301)</f>
        <v>0</v>
      </c>
      <c r="AR290" s="216" t="s">
        <v>77</v>
      </c>
      <c r="AT290" s="217" t="s">
        <v>68</v>
      </c>
      <c r="AU290" s="217" t="s">
        <v>77</v>
      </c>
      <c r="AY290" s="216" t="s">
        <v>119</v>
      </c>
      <c r="BK290" s="218">
        <f>SUM(BK291:BK301)</f>
        <v>0</v>
      </c>
    </row>
    <row r="291" s="1" customFormat="1" ht="25.5" customHeight="1">
      <c r="B291" s="46"/>
      <c r="C291" s="221" t="s">
        <v>569</v>
      </c>
      <c r="D291" s="221" t="s">
        <v>122</v>
      </c>
      <c r="E291" s="222" t="s">
        <v>570</v>
      </c>
      <c r="F291" s="223" t="s">
        <v>571</v>
      </c>
      <c r="G291" s="224" t="s">
        <v>209</v>
      </c>
      <c r="H291" s="225">
        <v>38.82</v>
      </c>
      <c r="I291" s="226"/>
      <c r="J291" s="227">
        <f>ROUND(I291*H291,2)</f>
        <v>0</v>
      </c>
      <c r="K291" s="223" t="s">
        <v>126</v>
      </c>
      <c r="L291" s="72"/>
      <c r="M291" s="228" t="s">
        <v>21</v>
      </c>
      <c r="N291" s="229" t="s">
        <v>40</v>
      </c>
      <c r="O291" s="47"/>
      <c r="P291" s="230">
        <f>O291*H291</f>
        <v>0</v>
      </c>
      <c r="Q291" s="230">
        <v>0.0080000000000000002</v>
      </c>
      <c r="R291" s="230">
        <f>Q291*H291</f>
        <v>0.31056</v>
      </c>
      <c r="S291" s="230">
        <v>0</v>
      </c>
      <c r="T291" s="231">
        <f>S291*H291</f>
        <v>0</v>
      </c>
      <c r="AR291" s="24" t="s">
        <v>127</v>
      </c>
      <c r="AT291" s="24" t="s">
        <v>122</v>
      </c>
      <c r="AU291" s="24" t="s">
        <v>79</v>
      </c>
      <c r="AY291" s="24" t="s">
        <v>119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24" t="s">
        <v>77</v>
      </c>
      <c r="BK291" s="232">
        <f>ROUND(I291*H291,2)</f>
        <v>0</v>
      </c>
      <c r="BL291" s="24" t="s">
        <v>127</v>
      </c>
      <c r="BM291" s="24" t="s">
        <v>572</v>
      </c>
    </row>
    <row r="292" s="11" customFormat="1">
      <c r="B292" s="233"/>
      <c r="C292" s="234"/>
      <c r="D292" s="235" t="s">
        <v>132</v>
      </c>
      <c r="E292" s="236" t="s">
        <v>21</v>
      </c>
      <c r="F292" s="237" t="s">
        <v>573</v>
      </c>
      <c r="G292" s="234"/>
      <c r="H292" s="236" t="s">
        <v>21</v>
      </c>
      <c r="I292" s="238"/>
      <c r="J292" s="234"/>
      <c r="K292" s="234"/>
      <c r="L292" s="239"/>
      <c r="M292" s="240"/>
      <c r="N292" s="241"/>
      <c r="O292" s="241"/>
      <c r="P292" s="241"/>
      <c r="Q292" s="241"/>
      <c r="R292" s="241"/>
      <c r="S292" s="241"/>
      <c r="T292" s="242"/>
      <c r="AT292" s="243" t="s">
        <v>132</v>
      </c>
      <c r="AU292" s="243" t="s">
        <v>79</v>
      </c>
      <c r="AV292" s="11" t="s">
        <v>77</v>
      </c>
      <c r="AW292" s="11" t="s">
        <v>33</v>
      </c>
      <c r="AX292" s="11" t="s">
        <v>69</v>
      </c>
      <c r="AY292" s="243" t="s">
        <v>119</v>
      </c>
    </row>
    <row r="293" s="12" customFormat="1">
      <c r="B293" s="244"/>
      <c r="C293" s="245"/>
      <c r="D293" s="235" t="s">
        <v>132</v>
      </c>
      <c r="E293" s="246" t="s">
        <v>21</v>
      </c>
      <c r="F293" s="247" t="s">
        <v>574</v>
      </c>
      <c r="G293" s="245"/>
      <c r="H293" s="248">
        <v>38.82</v>
      </c>
      <c r="I293" s="249"/>
      <c r="J293" s="245"/>
      <c r="K293" s="245"/>
      <c r="L293" s="250"/>
      <c r="M293" s="251"/>
      <c r="N293" s="252"/>
      <c r="O293" s="252"/>
      <c r="P293" s="252"/>
      <c r="Q293" s="252"/>
      <c r="R293" s="252"/>
      <c r="S293" s="252"/>
      <c r="T293" s="253"/>
      <c r="AT293" s="254" t="s">
        <v>132</v>
      </c>
      <c r="AU293" s="254" t="s">
        <v>79</v>
      </c>
      <c r="AV293" s="12" t="s">
        <v>79</v>
      </c>
      <c r="AW293" s="12" t="s">
        <v>33</v>
      </c>
      <c r="AX293" s="12" t="s">
        <v>77</v>
      </c>
      <c r="AY293" s="254" t="s">
        <v>119</v>
      </c>
    </row>
    <row r="294" s="1" customFormat="1" ht="25.5" customHeight="1">
      <c r="B294" s="46"/>
      <c r="C294" s="221" t="s">
        <v>575</v>
      </c>
      <c r="D294" s="221" t="s">
        <v>122</v>
      </c>
      <c r="E294" s="222" t="s">
        <v>576</v>
      </c>
      <c r="F294" s="223" t="s">
        <v>577</v>
      </c>
      <c r="G294" s="224" t="s">
        <v>125</v>
      </c>
      <c r="H294" s="225">
        <v>2</v>
      </c>
      <c r="I294" s="226"/>
      <c r="J294" s="227">
        <f>ROUND(I294*H294,2)</f>
        <v>0</v>
      </c>
      <c r="K294" s="223" t="s">
        <v>21</v>
      </c>
      <c r="L294" s="72"/>
      <c r="M294" s="228" t="s">
        <v>21</v>
      </c>
      <c r="N294" s="229" t="s">
        <v>40</v>
      </c>
      <c r="O294" s="47"/>
      <c r="P294" s="230">
        <f>O294*H294</f>
        <v>0</v>
      </c>
      <c r="Q294" s="230">
        <v>1.92726</v>
      </c>
      <c r="R294" s="230">
        <f>Q294*H294</f>
        <v>3.8545199999999999</v>
      </c>
      <c r="S294" s="230">
        <v>0</v>
      </c>
      <c r="T294" s="231">
        <f>S294*H294</f>
        <v>0</v>
      </c>
      <c r="AR294" s="24" t="s">
        <v>127</v>
      </c>
      <c r="AT294" s="24" t="s">
        <v>122</v>
      </c>
      <c r="AU294" s="24" t="s">
        <v>79</v>
      </c>
      <c r="AY294" s="24" t="s">
        <v>119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24" t="s">
        <v>77</v>
      </c>
      <c r="BK294" s="232">
        <f>ROUND(I294*H294,2)</f>
        <v>0</v>
      </c>
      <c r="BL294" s="24" t="s">
        <v>127</v>
      </c>
      <c r="BM294" s="24" t="s">
        <v>578</v>
      </c>
    </row>
    <row r="295" s="11" customFormat="1">
      <c r="B295" s="233"/>
      <c r="C295" s="234"/>
      <c r="D295" s="235" t="s">
        <v>132</v>
      </c>
      <c r="E295" s="236" t="s">
        <v>21</v>
      </c>
      <c r="F295" s="237" t="s">
        <v>579</v>
      </c>
      <c r="G295" s="234"/>
      <c r="H295" s="236" t="s">
        <v>21</v>
      </c>
      <c r="I295" s="238"/>
      <c r="J295" s="234"/>
      <c r="K295" s="234"/>
      <c r="L295" s="239"/>
      <c r="M295" s="240"/>
      <c r="N295" s="241"/>
      <c r="O295" s="241"/>
      <c r="P295" s="241"/>
      <c r="Q295" s="241"/>
      <c r="R295" s="241"/>
      <c r="S295" s="241"/>
      <c r="T295" s="242"/>
      <c r="AT295" s="243" t="s">
        <v>132</v>
      </c>
      <c r="AU295" s="243" t="s">
        <v>79</v>
      </c>
      <c r="AV295" s="11" t="s">
        <v>77</v>
      </c>
      <c r="AW295" s="11" t="s">
        <v>33</v>
      </c>
      <c r="AX295" s="11" t="s">
        <v>69</v>
      </c>
      <c r="AY295" s="243" t="s">
        <v>119</v>
      </c>
    </row>
    <row r="296" s="12" customFormat="1">
      <c r="B296" s="244"/>
      <c r="C296" s="245"/>
      <c r="D296" s="235" t="s">
        <v>132</v>
      </c>
      <c r="E296" s="246" t="s">
        <v>21</v>
      </c>
      <c r="F296" s="247" t="s">
        <v>79</v>
      </c>
      <c r="G296" s="245"/>
      <c r="H296" s="248">
        <v>2</v>
      </c>
      <c r="I296" s="249"/>
      <c r="J296" s="245"/>
      <c r="K296" s="245"/>
      <c r="L296" s="250"/>
      <c r="M296" s="251"/>
      <c r="N296" s="252"/>
      <c r="O296" s="252"/>
      <c r="P296" s="252"/>
      <c r="Q296" s="252"/>
      <c r="R296" s="252"/>
      <c r="S296" s="252"/>
      <c r="T296" s="253"/>
      <c r="AT296" s="254" t="s">
        <v>132</v>
      </c>
      <c r="AU296" s="254" t="s">
        <v>79</v>
      </c>
      <c r="AV296" s="12" t="s">
        <v>79</v>
      </c>
      <c r="AW296" s="12" t="s">
        <v>33</v>
      </c>
      <c r="AX296" s="12" t="s">
        <v>77</v>
      </c>
      <c r="AY296" s="254" t="s">
        <v>119</v>
      </c>
    </row>
    <row r="297" s="1" customFormat="1" ht="25.5" customHeight="1">
      <c r="B297" s="46"/>
      <c r="C297" s="221" t="s">
        <v>580</v>
      </c>
      <c r="D297" s="221" t="s">
        <v>122</v>
      </c>
      <c r="E297" s="222" t="s">
        <v>581</v>
      </c>
      <c r="F297" s="223" t="s">
        <v>582</v>
      </c>
      <c r="G297" s="224" t="s">
        <v>125</v>
      </c>
      <c r="H297" s="225">
        <v>6</v>
      </c>
      <c r="I297" s="226"/>
      <c r="J297" s="227">
        <f>ROUND(I297*H297,2)</f>
        <v>0</v>
      </c>
      <c r="K297" s="223" t="s">
        <v>126</v>
      </c>
      <c r="L297" s="72"/>
      <c r="M297" s="228" t="s">
        <v>21</v>
      </c>
      <c r="N297" s="229" t="s">
        <v>40</v>
      </c>
      <c r="O297" s="47"/>
      <c r="P297" s="230">
        <f>O297*H297</f>
        <v>0</v>
      </c>
      <c r="Q297" s="230">
        <v>0.34089999999999998</v>
      </c>
      <c r="R297" s="230">
        <f>Q297*H297</f>
        <v>2.0453999999999999</v>
      </c>
      <c r="S297" s="230">
        <v>0</v>
      </c>
      <c r="T297" s="231">
        <f>S297*H297</f>
        <v>0</v>
      </c>
      <c r="AR297" s="24" t="s">
        <v>127</v>
      </c>
      <c r="AT297" s="24" t="s">
        <v>122</v>
      </c>
      <c r="AU297" s="24" t="s">
        <v>79</v>
      </c>
      <c r="AY297" s="24" t="s">
        <v>119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24" t="s">
        <v>77</v>
      </c>
      <c r="BK297" s="232">
        <f>ROUND(I297*H297,2)</f>
        <v>0</v>
      </c>
      <c r="BL297" s="24" t="s">
        <v>127</v>
      </c>
      <c r="BM297" s="24" t="s">
        <v>583</v>
      </c>
    </row>
    <row r="298" s="11" customFormat="1">
      <c r="B298" s="233"/>
      <c r="C298" s="234"/>
      <c r="D298" s="235" t="s">
        <v>132</v>
      </c>
      <c r="E298" s="236" t="s">
        <v>21</v>
      </c>
      <c r="F298" s="237" t="s">
        <v>584</v>
      </c>
      <c r="G298" s="234"/>
      <c r="H298" s="236" t="s">
        <v>21</v>
      </c>
      <c r="I298" s="238"/>
      <c r="J298" s="234"/>
      <c r="K298" s="234"/>
      <c r="L298" s="239"/>
      <c r="M298" s="240"/>
      <c r="N298" s="241"/>
      <c r="O298" s="241"/>
      <c r="P298" s="241"/>
      <c r="Q298" s="241"/>
      <c r="R298" s="241"/>
      <c r="S298" s="241"/>
      <c r="T298" s="242"/>
      <c r="AT298" s="243" t="s">
        <v>132</v>
      </c>
      <c r="AU298" s="243" t="s">
        <v>79</v>
      </c>
      <c r="AV298" s="11" t="s">
        <v>77</v>
      </c>
      <c r="AW298" s="11" t="s">
        <v>33</v>
      </c>
      <c r="AX298" s="11" t="s">
        <v>69</v>
      </c>
      <c r="AY298" s="243" t="s">
        <v>119</v>
      </c>
    </row>
    <row r="299" s="12" customFormat="1">
      <c r="B299" s="244"/>
      <c r="C299" s="245"/>
      <c r="D299" s="235" t="s">
        <v>132</v>
      </c>
      <c r="E299" s="246" t="s">
        <v>21</v>
      </c>
      <c r="F299" s="247" t="s">
        <v>148</v>
      </c>
      <c r="G299" s="245"/>
      <c r="H299" s="248">
        <v>6</v>
      </c>
      <c r="I299" s="249"/>
      <c r="J299" s="245"/>
      <c r="K299" s="245"/>
      <c r="L299" s="250"/>
      <c r="M299" s="251"/>
      <c r="N299" s="252"/>
      <c r="O299" s="252"/>
      <c r="P299" s="252"/>
      <c r="Q299" s="252"/>
      <c r="R299" s="252"/>
      <c r="S299" s="252"/>
      <c r="T299" s="253"/>
      <c r="AT299" s="254" t="s">
        <v>132</v>
      </c>
      <c r="AU299" s="254" t="s">
        <v>79</v>
      </c>
      <c r="AV299" s="12" t="s">
        <v>79</v>
      </c>
      <c r="AW299" s="12" t="s">
        <v>33</v>
      </c>
      <c r="AX299" s="12" t="s">
        <v>77</v>
      </c>
      <c r="AY299" s="254" t="s">
        <v>119</v>
      </c>
    </row>
    <row r="300" s="1" customFormat="1" ht="16.5" customHeight="1">
      <c r="B300" s="46"/>
      <c r="C300" s="221" t="s">
        <v>585</v>
      </c>
      <c r="D300" s="221" t="s">
        <v>122</v>
      </c>
      <c r="E300" s="222" t="s">
        <v>586</v>
      </c>
      <c r="F300" s="223" t="s">
        <v>587</v>
      </c>
      <c r="G300" s="224" t="s">
        <v>235</v>
      </c>
      <c r="H300" s="225">
        <v>8.1950000000000003</v>
      </c>
      <c r="I300" s="226"/>
      <c r="J300" s="227">
        <f>ROUND(I300*H300,2)</f>
        <v>0</v>
      </c>
      <c r="K300" s="223" t="s">
        <v>126</v>
      </c>
      <c r="L300" s="72"/>
      <c r="M300" s="228" t="s">
        <v>21</v>
      </c>
      <c r="N300" s="229" t="s">
        <v>40</v>
      </c>
      <c r="O300" s="47"/>
      <c r="P300" s="230">
        <f>O300*H300</f>
        <v>0</v>
      </c>
      <c r="Q300" s="230">
        <v>0</v>
      </c>
      <c r="R300" s="230">
        <f>Q300*H300</f>
        <v>0</v>
      </c>
      <c r="S300" s="230">
        <v>0</v>
      </c>
      <c r="T300" s="231">
        <f>S300*H300</f>
        <v>0</v>
      </c>
      <c r="AR300" s="24" t="s">
        <v>127</v>
      </c>
      <c r="AT300" s="24" t="s">
        <v>122</v>
      </c>
      <c r="AU300" s="24" t="s">
        <v>79</v>
      </c>
      <c r="AY300" s="24" t="s">
        <v>119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24" t="s">
        <v>77</v>
      </c>
      <c r="BK300" s="232">
        <f>ROUND(I300*H300,2)</f>
        <v>0</v>
      </c>
      <c r="BL300" s="24" t="s">
        <v>127</v>
      </c>
      <c r="BM300" s="24" t="s">
        <v>588</v>
      </c>
    </row>
    <row r="301" s="12" customFormat="1">
      <c r="B301" s="244"/>
      <c r="C301" s="245"/>
      <c r="D301" s="235" t="s">
        <v>132</v>
      </c>
      <c r="E301" s="246" t="s">
        <v>21</v>
      </c>
      <c r="F301" s="247" t="s">
        <v>589</v>
      </c>
      <c r="G301" s="245"/>
      <c r="H301" s="248">
        <v>8.1950000000000003</v>
      </c>
      <c r="I301" s="249"/>
      <c r="J301" s="245"/>
      <c r="K301" s="245"/>
      <c r="L301" s="250"/>
      <c r="M301" s="251"/>
      <c r="N301" s="252"/>
      <c r="O301" s="252"/>
      <c r="P301" s="252"/>
      <c r="Q301" s="252"/>
      <c r="R301" s="252"/>
      <c r="S301" s="252"/>
      <c r="T301" s="253"/>
      <c r="AT301" s="254" t="s">
        <v>132</v>
      </c>
      <c r="AU301" s="254" t="s">
        <v>79</v>
      </c>
      <c r="AV301" s="12" t="s">
        <v>79</v>
      </c>
      <c r="AW301" s="12" t="s">
        <v>33</v>
      </c>
      <c r="AX301" s="12" t="s">
        <v>77</v>
      </c>
      <c r="AY301" s="254" t="s">
        <v>119</v>
      </c>
    </row>
    <row r="302" s="10" customFormat="1" ht="29.88" customHeight="1">
      <c r="B302" s="205"/>
      <c r="C302" s="206"/>
      <c r="D302" s="207" t="s">
        <v>68</v>
      </c>
      <c r="E302" s="219" t="s">
        <v>120</v>
      </c>
      <c r="F302" s="219" t="s">
        <v>121</v>
      </c>
      <c r="G302" s="206"/>
      <c r="H302" s="206"/>
      <c r="I302" s="209"/>
      <c r="J302" s="220">
        <f>BK302</f>
        <v>0</v>
      </c>
      <c r="K302" s="206"/>
      <c r="L302" s="211"/>
      <c r="M302" s="212"/>
      <c r="N302" s="213"/>
      <c r="O302" s="213"/>
      <c r="P302" s="214">
        <f>SUM(P303:P388)</f>
        <v>0</v>
      </c>
      <c r="Q302" s="213"/>
      <c r="R302" s="214">
        <f>SUM(R303:R388)</f>
        <v>66.929334609999998</v>
      </c>
      <c r="S302" s="213"/>
      <c r="T302" s="215">
        <f>SUM(T303:T388)</f>
        <v>126.7239716</v>
      </c>
      <c r="AR302" s="216" t="s">
        <v>77</v>
      </c>
      <c r="AT302" s="217" t="s">
        <v>68</v>
      </c>
      <c r="AU302" s="217" t="s">
        <v>77</v>
      </c>
      <c r="AY302" s="216" t="s">
        <v>119</v>
      </c>
      <c r="BK302" s="218">
        <f>SUM(BK303:BK388)</f>
        <v>0</v>
      </c>
    </row>
    <row r="303" s="1" customFormat="1" ht="25.5" customHeight="1">
      <c r="B303" s="46"/>
      <c r="C303" s="221" t="s">
        <v>590</v>
      </c>
      <c r="D303" s="221" t="s">
        <v>122</v>
      </c>
      <c r="E303" s="222" t="s">
        <v>591</v>
      </c>
      <c r="F303" s="223" t="s">
        <v>592</v>
      </c>
      <c r="G303" s="224" t="s">
        <v>125</v>
      </c>
      <c r="H303" s="225">
        <v>4</v>
      </c>
      <c r="I303" s="226"/>
      <c r="J303" s="227">
        <f>ROUND(I303*H303,2)</f>
        <v>0</v>
      </c>
      <c r="K303" s="223" t="s">
        <v>126</v>
      </c>
      <c r="L303" s="72"/>
      <c r="M303" s="228" t="s">
        <v>21</v>
      </c>
      <c r="N303" s="229" t="s">
        <v>40</v>
      </c>
      <c r="O303" s="47"/>
      <c r="P303" s="230">
        <f>O303*H303</f>
        <v>0</v>
      </c>
      <c r="Q303" s="230">
        <v>0.00069999999999999999</v>
      </c>
      <c r="R303" s="230">
        <f>Q303*H303</f>
        <v>0.0028</v>
      </c>
      <c r="S303" s="230">
        <v>0</v>
      </c>
      <c r="T303" s="231">
        <f>S303*H303</f>
        <v>0</v>
      </c>
      <c r="AR303" s="24" t="s">
        <v>127</v>
      </c>
      <c r="AT303" s="24" t="s">
        <v>122</v>
      </c>
      <c r="AU303" s="24" t="s">
        <v>79</v>
      </c>
      <c r="AY303" s="24" t="s">
        <v>119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24" t="s">
        <v>77</v>
      </c>
      <c r="BK303" s="232">
        <f>ROUND(I303*H303,2)</f>
        <v>0</v>
      </c>
      <c r="BL303" s="24" t="s">
        <v>127</v>
      </c>
      <c r="BM303" s="24" t="s">
        <v>593</v>
      </c>
    </row>
    <row r="304" s="11" customFormat="1">
      <c r="B304" s="233"/>
      <c r="C304" s="234"/>
      <c r="D304" s="235" t="s">
        <v>132</v>
      </c>
      <c r="E304" s="236" t="s">
        <v>21</v>
      </c>
      <c r="F304" s="237" t="s">
        <v>594</v>
      </c>
      <c r="G304" s="234"/>
      <c r="H304" s="236" t="s">
        <v>21</v>
      </c>
      <c r="I304" s="238"/>
      <c r="J304" s="234"/>
      <c r="K304" s="234"/>
      <c r="L304" s="239"/>
      <c r="M304" s="240"/>
      <c r="N304" s="241"/>
      <c r="O304" s="241"/>
      <c r="P304" s="241"/>
      <c r="Q304" s="241"/>
      <c r="R304" s="241"/>
      <c r="S304" s="241"/>
      <c r="T304" s="242"/>
      <c r="AT304" s="243" t="s">
        <v>132</v>
      </c>
      <c r="AU304" s="243" t="s">
        <v>79</v>
      </c>
      <c r="AV304" s="11" t="s">
        <v>77</v>
      </c>
      <c r="AW304" s="11" t="s">
        <v>33</v>
      </c>
      <c r="AX304" s="11" t="s">
        <v>69</v>
      </c>
      <c r="AY304" s="243" t="s">
        <v>119</v>
      </c>
    </row>
    <row r="305" s="12" customFormat="1">
      <c r="B305" s="244"/>
      <c r="C305" s="245"/>
      <c r="D305" s="235" t="s">
        <v>132</v>
      </c>
      <c r="E305" s="246" t="s">
        <v>21</v>
      </c>
      <c r="F305" s="247" t="s">
        <v>127</v>
      </c>
      <c r="G305" s="245"/>
      <c r="H305" s="248">
        <v>4</v>
      </c>
      <c r="I305" s="249"/>
      <c r="J305" s="245"/>
      <c r="K305" s="245"/>
      <c r="L305" s="250"/>
      <c r="M305" s="251"/>
      <c r="N305" s="252"/>
      <c r="O305" s="252"/>
      <c r="P305" s="252"/>
      <c r="Q305" s="252"/>
      <c r="R305" s="252"/>
      <c r="S305" s="252"/>
      <c r="T305" s="253"/>
      <c r="AT305" s="254" t="s">
        <v>132</v>
      </c>
      <c r="AU305" s="254" t="s">
        <v>79</v>
      </c>
      <c r="AV305" s="12" t="s">
        <v>79</v>
      </c>
      <c r="AW305" s="12" t="s">
        <v>33</v>
      </c>
      <c r="AX305" s="12" t="s">
        <v>77</v>
      </c>
      <c r="AY305" s="254" t="s">
        <v>119</v>
      </c>
    </row>
    <row r="306" s="1" customFormat="1" ht="16.5" customHeight="1">
      <c r="B306" s="46"/>
      <c r="C306" s="270" t="s">
        <v>595</v>
      </c>
      <c r="D306" s="270" t="s">
        <v>296</v>
      </c>
      <c r="E306" s="271" t="s">
        <v>596</v>
      </c>
      <c r="F306" s="272" t="s">
        <v>597</v>
      </c>
      <c r="G306" s="273" t="s">
        <v>125</v>
      </c>
      <c r="H306" s="274">
        <v>4</v>
      </c>
      <c r="I306" s="275"/>
      <c r="J306" s="276">
        <f>ROUND(I306*H306,2)</f>
        <v>0</v>
      </c>
      <c r="K306" s="272" t="s">
        <v>126</v>
      </c>
      <c r="L306" s="277"/>
      <c r="M306" s="278" t="s">
        <v>21</v>
      </c>
      <c r="N306" s="279" t="s">
        <v>40</v>
      </c>
      <c r="O306" s="47"/>
      <c r="P306" s="230">
        <f>O306*H306</f>
        <v>0</v>
      </c>
      <c r="Q306" s="230">
        <v>0.0030000000000000001</v>
      </c>
      <c r="R306" s="230">
        <f>Q306*H306</f>
        <v>0.012</v>
      </c>
      <c r="S306" s="230">
        <v>0</v>
      </c>
      <c r="T306" s="231">
        <f>S306*H306</f>
        <v>0</v>
      </c>
      <c r="AR306" s="24" t="s">
        <v>156</v>
      </c>
      <c r="AT306" s="24" t="s">
        <v>296</v>
      </c>
      <c r="AU306" s="24" t="s">
        <v>79</v>
      </c>
      <c r="AY306" s="24" t="s">
        <v>119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24" t="s">
        <v>77</v>
      </c>
      <c r="BK306" s="232">
        <f>ROUND(I306*H306,2)</f>
        <v>0</v>
      </c>
      <c r="BL306" s="24" t="s">
        <v>127</v>
      </c>
      <c r="BM306" s="24" t="s">
        <v>598</v>
      </c>
    </row>
    <row r="307" s="11" customFormat="1">
      <c r="B307" s="233"/>
      <c r="C307" s="234"/>
      <c r="D307" s="235" t="s">
        <v>132</v>
      </c>
      <c r="E307" s="236" t="s">
        <v>21</v>
      </c>
      <c r="F307" s="237" t="s">
        <v>594</v>
      </c>
      <c r="G307" s="234"/>
      <c r="H307" s="236" t="s">
        <v>21</v>
      </c>
      <c r="I307" s="238"/>
      <c r="J307" s="234"/>
      <c r="K307" s="234"/>
      <c r="L307" s="239"/>
      <c r="M307" s="240"/>
      <c r="N307" s="241"/>
      <c r="O307" s="241"/>
      <c r="P307" s="241"/>
      <c r="Q307" s="241"/>
      <c r="R307" s="241"/>
      <c r="S307" s="241"/>
      <c r="T307" s="242"/>
      <c r="AT307" s="243" t="s">
        <v>132</v>
      </c>
      <c r="AU307" s="243" t="s">
        <v>79</v>
      </c>
      <c r="AV307" s="11" t="s">
        <v>77</v>
      </c>
      <c r="AW307" s="11" t="s">
        <v>33</v>
      </c>
      <c r="AX307" s="11" t="s">
        <v>69</v>
      </c>
      <c r="AY307" s="243" t="s">
        <v>119</v>
      </c>
    </row>
    <row r="308" s="12" customFormat="1">
      <c r="B308" s="244"/>
      <c r="C308" s="245"/>
      <c r="D308" s="235" t="s">
        <v>132</v>
      </c>
      <c r="E308" s="246" t="s">
        <v>21</v>
      </c>
      <c r="F308" s="247" t="s">
        <v>127</v>
      </c>
      <c r="G308" s="245"/>
      <c r="H308" s="248">
        <v>4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3"/>
      <c r="AT308" s="254" t="s">
        <v>132</v>
      </c>
      <c r="AU308" s="254" t="s">
        <v>79</v>
      </c>
      <c r="AV308" s="12" t="s">
        <v>79</v>
      </c>
      <c r="AW308" s="12" t="s">
        <v>33</v>
      </c>
      <c r="AX308" s="12" t="s">
        <v>77</v>
      </c>
      <c r="AY308" s="254" t="s">
        <v>119</v>
      </c>
    </row>
    <row r="309" s="1" customFormat="1" ht="16.5" customHeight="1">
      <c r="B309" s="46"/>
      <c r="C309" s="270" t="s">
        <v>599</v>
      </c>
      <c r="D309" s="270" t="s">
        <v>296</v>
      </c>
      <c r="E309" s="271" t="s">
        <v>600</v>
      </c>
      <c r="F309" s="272" t="s">
        <v>601</v>
      </c>
      <c r="G309" s="273" t="s">
        <v>125</v>
      </c>
      <c r="H309" s="274">
        <v>4</v>
      </c>
      <c r="I309" s="275"/>
      <c r="J309" s="276">
        <f>ROUND(I309*H309,2)</f>
        <v>0</v>
      </c>
      <c r="K309" s="272" t="s">
        <v>126</v>
      </c>
      <c r="L309" s="277"/>
      <c r="M309" s="278" t="s">
        <v>21</v>
      </c>
      <c r="N309" s="279" t="s">
        <v>40</v>
      </c>
      <c r="O309" s="47"/>
      <c r="P309" s="230">
        <f>O309*H309</f>
        <v>0</v>
      </c>
      <c r="Q309" s="230">
        <v>0.00035</v>
      </c>
      <c r="R309" s="230">
        <f>Q309*H309</f>
        <v>0.0014</v>
      </c>
      <c r="S309" s="230">
        <v>0</v>
      </c>
      <c r="T309" s="231">
        <f>S309*H309</f>
        <v>0</v>
      </c>
      <c r="AR309" s="24" t="s">
        <v>156</v>
      </c>
      <c r="AT309" s="24" t="s">
        <v>296</v>
      </c>
      <c r="AU309" s="24" t="s">
        <v>79</v>
      </c>
      <c r="AY309" s="24" t="s">
        <v>119</v>
      </c>
      <c r="BE309" s="232">
        <f>IF(N309="základní",J309,0)</f>
        <v>0</v>
      </c>
      <c r="BF309" s="232">
        <f>IF(N309="snížená",J309,0)</f>
        <v>0</v>
      </c>
      <c r="BG309" s="232">
        <f>IF(N309="zákl. přenesená",J309,0)</f>
        <v>0</v>
      </c>
      <c r="BH309" s="232">
        <f>IF(N309="sníž. přenesená",J309,0)</f>
        <v>0</v>
      </c>
      <c r="BI309" s="232">
        <f>IF(N309="nulová",J309,0)</f>
        <v>0</v>
      </c>
      <c r="BJ309" s="24" t="s">
        <v>77</v>
      </c>
      <c r="BK309" s="232">
        <f>ROUND(I309*H309,2)</f>
        <v>0</v>
      </c>
      <c r="BL309" s="24" t="s">
        <v>127</v>
      </c>
      <c r="BM309" s="24" t="s">
        <v>602</v>
      </c>
    </row>
    <row r="310" s="1" customFormat="1" ht="16.5" customHeight="1">
      <c r="B310" s="46"/>
      <c r="C310" s="221" t="s">
        <v>603</v>
      </c>
      <c r="D310" s="221" t="s">
        <v>122</v>
      </c>
      <c r="E310" s="222" t="s">
        <v>604</v>
      </c>
      <c r="F310" s="223" t="s">
        <v>605</v>
      </c>
      <c r="G310" s="224" t="s">
        <v>125</v>
      </c>
      <c r="H310" s="225">
        <v>1</v>
      </c>
      <c r="I310" s="226"/>
      <c r="J310" s="227">
        <f>ROUND(I310*H310,2)</f>
        <v>0</v>
      </c>
      <c r="K310" s="223" t="s">
        <v>126</v>
      </c>
      <c r="L310" s="72"/>
      <c r="M310" s="228" t="s">
        <v>21</v>
      </c>
      <c r="N310" s="229" t="s">
        <v>40</v>
      </c>
      <c r="O310" s="47"/>
      <c r="P310" s="230">
        <f>O310*H310</f>
        <v>0</v>
      </c>
      <c r="Q310" s="230">
        <v>0.085419999999999996</v>
      </c>
      <c r="R310" s="230">
        <f>Q310*H310</f>
        <v>0.085419999999999996</v>
      </c>
      <c r="S310" s="230">
        <v>0</v>
      </c>
      <c r="T310" s="231">
        <f>S310*H310</f>
        <v>0</v>
      </c>
      <c r="AR310" s="24" t="s">
        <v>127</v>
      </c>
      <c r="AT310" s="24" t="s">
        <v>122</v>
      </c>
      <c r="AU310" s="24" t="s">
        <v>79</v>
      </c>
      <c r="AY310" s="24" t="s">
        <v>119</v>
      </c>
      <c r="BE310" s="232">
        <f>IF(N310="základní",J310,0)</f>
        <v>0</v>
      </c>
      <c r="BF310" s="232">
        <f>IF(N310="snížená",J310,0)</f>
        <v>0</v>
      </c>
      <c r="BG310" s="232">
        <f>IF(N310="zákl. přenesená",J310,0)</f>
        <v>0</v>
      </c>
      <c r="BH310" s="232">
        <f>IF(N310="sníž. přenesená",J310,0)</f>
        <v>0</v>
      </c>
      <c r="BI310" s="232">
        <f>IF(N310="nulová",J310,0)</f>
        <v>0</v>
      </c>
      <c r="BJ310" s="24" t="s">
        <v>77</v>
      </c>
      <c r="BK310" s="232">
        <f>ROUND(I310*H310,2)</f>
        <v>0</v>
      </c>
      <c r="BL310" s="24" t="s">
        <v>127</v>
      </c>
      <c r="BM310" s="24" t="s">
        <v>606</v>
      </c>
    </row>
    <row r="311" s="1" customFormat="1" ht="25.5" customHeight="1">
      <c r="B311" s="46"/>
      <c r="C311" s="221" t="s">
        <v>607</v>
      </c>
      <c r="D311" s="221" t="s">
        <v>122</v>
      </c>
      <c r="E311" s="222" t="s">
        <v>608</v>
      </c>
      <c r="F311" s="223" t="s">
        <v>609</v>
      </c>
      <c r="G311" s="224" t="s">
        <v>125</v>
      </c>
      <c r="H311" s="225">
        <v>2</v>
      </c>
      <c r="I311" s="226"/>
      <c r="J311" s="227">
        <f>ROUND(I311*H311,2)</f>
        <v>0</v>
      </c>
      <c r="K311" s="223" t="s">
        <v>126</v>
      </c>
      <c r="L311" s="72"/>
      <c r="M311" s="228" t="s">
        <v>21</v>
      </c>
      <c r="N311" s="229" t="s">
        <v>40</v>
      </c>
      <c r="O311" s="47"/>
      <c r="P311" s="230">
        <f>O311*H311</f>
        <v>0</v>
      </c>
      <c r="Q311" s="230">
        <v>0.11241</v>
      </c>
      <c r="R311" s="230">
        <f>Q311*H311</f>
        <v>0.22481999999999999</v>
      </c>
      <c r="S311" s="230">
        <v>0</v>
      </c>
      <c r="T311" s="231">
        <f>S311*H311</f>
        <v>0</v>
      </c>
      <c r="AR311" s="24" t="s">
        <v>127</v>
      </c>
      <c r="AT311" s="24" t="s">
        <v>122</v>
      </c>
      <c r="AU311" s="24" t="s">
        <v>79</v>
      </c>
      <c r="AY311" s="24" t="s">
        <v>119</v>
      </c>
      <c r="BE311" s="232">
        <f>IF(N311="základní",J311,0)</f>
        <v>0</v>
      </c>
      <c r="BF311" s="232">
        <f>IF(N311="snížená",J311,0)</f>
        <v>0</v>
      </c>
      <c r="BG311" s="232">
        <f>IF(N311="zákl. přenesená",J311,0)</f>
        <v>0</v>
      </c>
      <c r="BH311" s="232">
        <f>IF(N311="sníž. přenesená",J311,0)</f>
        <v>0</v>
      </c>
      <c r="BI311" s="232">
        <f>IF(N311="nulová",J311,0)</f>
        <v>0</v>
      </c>
      <c r="BJ311" s="24" t="s">
        <v>77</v>
      </c>
      <c r="BK311" s="232">
        <f>ROUND(I311*H311,2)</f>
        <v>0</v>
      </c>
      <c r="BL311" s="24" t="s">
        <v>127</v>
      </c>
      <c r="BM311" s="24" t="s">
        <v>610</v>
      </c>
    </row>
    <row r="312" s="12" customFormat="1">
      <c r="B312" s="244"/>
      <c r="C312" s="245"/>
      <c r="D312" s="235" t="s">
        <v>132</v>
      </c>
      <c r="E312" s="246" t="s">
        <v>21</v>
      </c>
      <c r="F312" s="247" t="s">
        <v>79</v>
      </c>
      <c r="G312" s="245"/>
      <c r="H312" s="248">
        <v>2</v>
      </c>
      <c r="I312" s="249"/>
      <c r="J312" s="245"/>
      <c r="K312" s="245"/>
      <c r="L312" s="250"/>
      <c r="M312" s="251"/>
      <c r="N312" s="252"/>
      <c r="O312" s="252"/>
      <c r="P312" s="252"/>
      <c r="Q312" s="252"/>
      <c r="R312" s="252"/>
      <c r="S312" s="252"/>
      <c r="T312" s="253"/>
      <c r="AT312" s="254" t="s">
        <v>132</v>
      </c>
      <c r="AU312" s="254" t="s">
        <v>79</v>
      </c>
      <c r="AV312" s="12" t="s">
        <v>79</v>
      </c>
      <c r="AW312" s="12" t="s">
        <v>33</v>
      </c>
      <c r="AX312" s="12" t="s">
        <v>77</v>
      </c>
      <c r="AY312" s="254" t="s">
        <v>119</v>
      </c>
    </row>
    <row r="313" s="1" customFormat="1" ht="16.5" customHeight="1">
      <c r="B313" s="46"/>
      <c r="C313" s="270" t="s">
        <v>611</v>
      </c>
      <c r="D313" s="270" t="s">
        <v>296</v>
      </c>
      <c r="E313" s="271" t="s">
        <v>612</v>
      </c>
      <c r="F313" s="272" t="s">
        <v>613</v>
      </c>
      <c r="G313" s="273" t="s">
        <v>125</v>
      </c>
      <c r="H313" s="274">
        <v>2</v>
      </c>
      <c r="I313" s="275"/>
      <c r="J313" s="276">
        <f>ROUND(I313*H313,2)</f>
        <v>0</v>
      </c>
      <c r="K313" s="272" t="s">
        <v>126</v>
      </c>
      <c r="L313" s="277"/>
      <c r="M313" s="278" t="s">
        <v>21</v>
      </c>
      <c r="N313" s="279" t="s">
        <v>40</v>
      </c>
      <c r="O313" s="47"/>
      <c r="P313" s="230">
        <f>O313*H313</f>
        <v>0</v>
      </c>
      <c r="Q313" s="230">
        <v>0.0061000000000000004</v>
      </c>
      <c r="R313" s="230">
        <f>Q313*H313</f>
        <v>0.012200000000000001</v>
      </c>
      <c r="S313" s="230">
        <v>0</v>
      </c>
      <c r="T313" s="231">
        <f>S313*H313</f>
        <v>0</v>
      </c>
      <c r="AR313" s="24" t="s">
        <v>156</v>
      </c>
      <c r="AT313" s="24" t="s">
        <v>296</v>
      </c>
      <c r="AU313" s="24" t="s">
        <v>79</v>
      </c>
      <c r="AY313" s="24" t="s">
        <v>119</v>
      </c>
      <c r="BE313" s="232">
        <f>IF(N313="základní",J313,0)</f>
        <v>0</v>
      </c>
      <c r="BF313" s="232">
        <f>IF(N313="snížená",J313,0)</f>
        <v>0</v>
      </c>
      <c r="BG313" s="232">
        <f>IF(N313="zákl. přenesená",J313,0)</f>
        <v>0</v>
      </c>
      <c r="BH313" s="232">
        <f>IF(N313="sníž. přenesená",J313,0)</f>
        <v>0</v>
      </c>
      <c r="BI313" s="232">
        <f>IF(N313="nulová",J313,0)</f>
        <v>0</v>
      </c>
      <c r="BJ313" s="24" t="s">
        <v>77</v>
      </c>
      <c r="BK313" s="232">
        <f>ROUND(I313*H313,2)</f>
        <v>0</v>
      </c>
      <c r="BL313" s="24" t="s">
        <v>127</v>
      </c>
      <c r="BM313" s="24" t="s">
        <v>614</v>
      </c>
    </row>
    <row r="314" s="1" customFormat="1" ht="16.5" customHeight="1">
      <c r="B314" s="46"/>
      <c r="C314" s="270" t="s">
        <v>320</v>
      </c>
      <c r="D314" s="270" t="s">
        <v>296</v>
      </c>
      <c r="E314" s="271" t="s">
        <v>615</v>
      </c>
      <c r="F314" s="272" t="s">
        <v>616</v>
      </c>
      <c r="G314" s="273" t="s">
        <v>125</v>
      </c>
      <c r="H314" s="274">
        <v>2</v>
      </c>
      <c r="I314" s="275"/>
      <c r="J314" s="276">
        <f>ROUND(I314*H314,2)</f>
        <v>0</v>
      </c>
      <c r="K314" s="272" t="s">
        <v>126</v>
      </c>
      <c r="L314" s="277"/>
      <c r="M314" s="278" t="s">
        <v>21</v>
      </c>
      <c r="N314" s="279" t="s">
        <v>40</v>
      </c>
      <c r="O314" s="47"/>
      <c r="P314" s="230">
        <f>O314*H314</f>
        <v>0</v>
      </c>
      <c r="Q314" s="230">
        <v>0.0030000000000000001</v>
      </c>
      <c r="R314" s="230">
        <f>Q314*H314</f>
        <v>0.0060000000000000001</v>
      </c>
      <c r="S314" s="230">
        <v>0</v>
      </c>
      <c r="T314" s="231">
        <f>S314*H314</f>
        <v>0</v>
      </c>
      <c r="AR314" s="24" t="s">
        <v>156</v>
      </c>
      <c r="AT314" s="24" t="s">
        <v>296</v>
      </c>
      <c r="AU314" s="24" t="s">
        <v>79</v>
      </c>
      <c r="AY314" s="24" t="s">
        <v>119</v>
      </c>
      <c r="BE314" s="232">
        <f>IF(N314="základní",J314,0)</f>
        <v>0</v>
      </c>
      <c r="BF314" s="232">
        <f>IF(N314="snížená",J314,0)</f>
        <v>0</v>
      </c>
      <c r="BG314" s="232">
        <f>IF(N314="zákl. přenesená",J314,0)</f>
        <v>0</v>
      </c>
      <c r="BH314" s="232">
        <f>IF(N314="sníž. přenesená",J314,0)</f>
        <v>0</v>
      </c>
      <c r="BI314" s="232">
        <f>IF(N314="nulová",J314,0)</f>
        <v>0</v>
      </c>
      <c r="BJ314" s="24" t="s">
        <v>77</v>
      </c>
      <c r="BK314" s="232">
        <f>ROUND(I314*H314,2)</f>
        <v>0</v>
      </c>
      <c r="BL314" s="24" t="s">
        <v>127</v>
      </c>
      <c r="BM314" s="24" t="s">
        <v>617</v>
      </c>
    </row>
    <row r="315" s="1" customFormat="1" ht="16.5" customHeight="1">
      <c r="B315" s="46"/>
      <c r="C315" s="270" t="s">
        <v>618</v>
      </c>
      <c r="D315" s="270" t="s">
        <v>296</v>
      </c>
      <c r="E315" s="271" t="s">
        <v>619</v>
      </c>
      <c r="F315" s="272" t="s">
        <v>620</v>
      </c>
      <c r="G315" s="273" t="s">
        <v>125</v>
      </c>
      <c r="H315" s="274">
        <v>2</v>
      </c>
      <c r="I315" s="275"/>
      <c r="J315" s="276">
        <f>ROUND(I315*H315,2)</f>
        <v>0</v>
      </c>
      <c r="K315" s="272" t="s">
        <v>126</v>
      </c>
      <c r="L315" s="277"/>
      <c r="M315" s="278" t="s">
        <v>21</v>
      </c>
      <c r="N315" s="279" t="s">
        <v>40</v>
      </c>
      <c r="O315" s="47"/>
      <c r="P315" s="230">
        <f>O315*H315</f>
        <v>0</v>
      </c>
      <c r="Q315" s="230">
        <v>0.00010000000000000001</v>
      </c>
      <c r="R315" s="230">
        <f>Q315*H315</f>
        <v>0.00020000000000000001</v>
      </c>
      <c r="S315" s="230">
        <v>0</v>
      </c>
      <c r="T315" s="231">
        <f>S315*H315</f>
        <v>0</v>
      </c>
      <c r="AR315" s="24" t="s">
        <v>156</v>
      </c>
      <c r="AT315" s="24" t="s">
        <v>296</v>
      </c>
      <c r="AU315" s="24" t="s">
        <v>79</v>
      </c>
      <c r="AY315" s="24" t="s">
        <v>119</v>
      </c>
      <c r="BE315" s="232">
        <f>IF(N315="základní",J315,0)</f>
        <v>0</v>
      </c>
      <c r="BF315" s="232">
        <f>IF(N315="snížená",J315,0)</f>
        <v>0</v>
      </c>
      <c r="BG315" s="232">
        <f>IF(N315="zákl. přenesená",J315,0)</f>
        <v>0</v>
      </c>
      <c r="BH315" s="232">
        <f>IF(N315="sníž. přenesená",J315,0)</f>
        <v>0</v>
      </c>
      <c r="BI315" s="232">
        <f>IF(N315="nulová",J315,0)</f>
        <v>0</v>
      </c>
      <c r="BJ315" s="24" t="s">
        <v>77</v>
      </c>
      <c r="BK315" s="232">
        <f>ROUND(I315*H315,2)</f>
        <v>0</v>
      </c>
      <c r="BL315" s="24" t="s">
        <v>127</v>
      </c>
      <c r="BM315" s="24" t="s">
        <v>621</v>
      </c>
    </row>
    <row r="316" s="1" customFormat="1" ht="25.5" customHeight="1">
      <c r="B316" s="46"/>
      <c r="C316" s="221" t="s">
        <v>622</v>
      </c>
      <c r="D316" s="221" t="s">
        <v>122</v>
      </c>
      <c r="E316" s="222" t="s">
        <v>623</v>
      </c>
      <c r="F316" s="223" t="s">
        <v>624</v>
      </c>
      <c r="G316" s="224" t="s">
        <v>209</v>
      </c>
      <c r="H316" s="225">
        <v>108.473</v>
      </c>
      <c r="I316" s="226"/>
      <c r="J316" s="227">
        <f>ROUND(I316*H316,2)</f>
        <v>0</v>
      </c>
      <c r="K316" s="223" t="s">
        <v>126</v>
      </c>
      <c r="L316" s="72"/>
      <c r="M316" s="228" t="s">
        <v>21</v>
      </c>
      <c r="N316" s="229" t="s">
        <v>40</v>
      </c>
      <c r="O316" s="47"/>
      <c r="P316" s="230">
        <f>O316*H316</f>
        <v>0</v>
      </c>
      <c r="Q316" s="230">
        <v>0.15540000000000001</v>
      </c>
      <c r="R316" s="230">
        <f>Q316*H316</f>
        <v>16.856704199999999</v>
      </c>
      <c r="S316" s="230">
        <v>0</v>
      </c>
      <c r="T316" s="231">
        <f>S316*H316</f>
        <v>0</v>
      </c>
      <c r="AR316" s="24" t="s">
        <v>127</v>
      </c>
      <c r="AT316" s="24" t="s">
        <v>122</v>
      </c>
      <c r="AU316" s="24" t="s">
        <v>79</v>
      </c>
      <c r="AY316" s="24" t="s">
        <v>119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24" t="s">
        <v>77</v>
      </c>
      <c r="BK316" s="232">
        <f>ROUND(I316*H316,2)</f>
        <v>0</v>
      </c>
      <c r="BL316" s="24" t="s">
        <v>127</v>
      </c>
      <c r="BM316" s="24" t="s">
        <v>625</v>
      </c>
    </row>
    <row r="317" s="12" customFormat="1">
      <c r="B317" s="244"/>
      <c r="C317" s="245"/>
      <c r="D317" s="235" t="s">
        <v>132</v>
      </c>
      <c r="E317" s="246" t="s">
        <v>21</v>
      </c>
      <c r="F317" s="247" t="s">
        <v>626</v>
      </c>
      <c r="G317" s="245"/>
      <c r="H317" s="248">
        <v>108.473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3"/>
      <c r="AT317" s="254" t="s">
        <v>132</v>
      </c>
      <c r="AU317" s="254" t="s">
        <v>79</v>
      </c>
      <c r="AV317" s="12" t="s">
        <v>79</v>
      </c>
      <c r="AW317" s="12" t="s">
        <v>33</v>
      </c>
      <c r="AX317" s="12" t="s">
        <v>77</v>
      </c>
      <c r="AY317" s="254" t="s">
        <v>119</v>
      </c>
    </row>
    <row r="318" s="1" customFormat="1" ht="16.5" customHeight="1">
      <c r="B318" s="46"/>
      <c r="C318" s="270" t="s">
        <v>627</v>
      </c>
      <c r="D318" s="270" t="s">
        <v>296</v>
      </c>
      <c r="E318" s="271" t="s">
        <v>628</v>
      </c>
      <c r="F318" s="272" t="s">
        <v>629</v>
      </c>
      <c r="G318" s="273" t="s">
        <v>209</v>
      </c>
      <c r="H318" s="274">
        <v>113.89700000000001</v>
      </c>
      <c r="I318" s="275"/>
      <c r="J318" s="276">
        <f>ROUND(I318*H318,2)</f>
        <v>0</v>
      </c>
      <c r="K318" s="272" t="s">
        <v>126</v>
      </c>
      <c r="L318" s="277"/>
      <c r="M318" s="278" t="s">
        <v>21</v>
      </c>
      <c r="N318" s="279" t="s">
        <v>40</v>
      </c>
      <c r="O318" s="47"/>
      <c r="P318" s="230">
        <f>O318*H318</f>
        <v>0</v>
      </c>
      <c r="Q318" s="230">
        <v>0.085000000000000006</v>
      </c>
      <c r="R318" s="230">
        <f>Q318*H318</f>
        <v>9.6812450000000005</v>
      </c>
      <c r="S318" s="230">
        <v>0</v>
      </c>
      <c r="T318" s="231">
        <f>S318*H318</f>
        <v>0</v>
      </c>
      <c r="AR318" s="24" t="s">
        <v>156</v>
      </c>
      <c r="AT318" s="24" t="s">
        <v>296</v>
      </c>
      <c r="AU318" s="24" t="s">
        <v>79</v>
      </c>
      <c r="AY318" s="24" t="s">
        <v>119</v>
      </c>
      <c r="BE318" s="232">
        <f>IF(N318="základní",J318,0)</f>
        <v>0</v>
      </c>
      <c r="BF318" s="232">
        <f>IF(N318="snížená",J318,0)</f>
        <v>0</v>
      </c>
      <c r="BG318" s="232">
        <f>IF(N318="zákl. přenesená",J318,0)</f>
        <v>0</v>
      </c>
      <c r="BH318" s="232">
        <f>IF(N318="sníž. přenesená",J318,0)</f>
        <v>0</v>
      </c>
      <c r="BI318" s="232">
        <f>IF(N318="nulová",J318,0)</f>
        <v>0</v>
      </c>
      <c r="BJ318" s="24" t="s">
        <v>77</v>
      </c>
      <c r="BK318" s="232">
        <f>ROUND(I318*H318,2)</f>
        <v>0</v>
      </c>
      <c r="BL318" s="24" t="s">
        <v>127</v>
      </c>
      <c r="BM318" s="24" t="s">
        <v>630</v>
      </c>
    </row>
    <row r="319" s="12" customFormat="1">
      <c r="B319" s="244"/>
      <c r="C319" s="245"/>
      <c r="D319" s="235" t="s">
        <v>132</v>
      </c>
      <c r="E319" s="245"/>
      <c r="F319" s="247" t="s">
        <v>631</v>
      </c>
      <c r="G319" s="245"/>
      <c r="H319" s="248">
        <v>113.89700000000001</v>
      </c>
      <c r="I319" s="249"/>
      <c r="J319" s="245"/>
      <c r="K319" s="245"/>
      <c r="L319" s="250"/>
      <c r="M319" s="251"/>
      <c r="N319" s="252"/>
      <c r="O319" s="252"/>
      <c r="P319" s="252"/>
      <c r="Q319" s="252"/>
      <c r="R319" s="252"/>
      <c r="S319" s="252"/>
      <c r="T319" s="253"/>
      <c r="AT319" s="254" t="s">
        <v>132</v>
      </c>
      <c r="AU319" s="254" t="s">
        <v>79</v>
      </c>
      <c r="AV319" s="12" t="s">
        <v>79</v>
      </c>
      <c r="AW319" s="12" t="s">
        <v>6</v>
      </c>
      <c r="AX319" s="12" t="s">
        <v>77</v>
      </c>
      <c r="AY319" s="254" t="s">
        <v>119</v>
      </c>
    </row>
    <row r="320" s="1" customFormat="1" ht="25.5" customHeight="1">
      <c r="B320" s="46"/>
      <c r="C320" s="221" t="s">
        <v>632</v>
      </c>
      <c r="D320" s="221" t="s">
        <v>122</v>
      </c>
      <c r="E320" s="222" t="s">
        <v>633</v>
      </c>
      <c r="F320" s="223" t="s">
        <v>634</v>
      </c>
      <c r="G320" s="224" t="s">
        <v>209</v>
      </c>
      <c r="H320" s="225">
        <v>74.016999999999996</v>
      </c>
      <c r="I320" s="226"/>
      <c r="J320" s="227">
        <f>ROUND(I320*H320,2)</f>
        <v>0</v>
      </c>
      <c r="K320" s="223" t="s">
        <v>126</v>
      </c>
      <c r="L320" s="72"/>
      <c r="M320" s="228" t="s">
        <v>21</v>
      </c>
      <c r="N320" s="229" t="s">
        <v>40</v>
      </c>
      <c r="O320" s="47"/>
      <c r="P320" s="230">
        <f>O320*H320</f>
        <v>0</v>
      </c>
      <c r="Q320" s="230">
        <v>0.1295</v>
      </c>
      <c r="R320" s="230">
        <f>Q320*H320</f>
        <v>9.5852015000000002</v>
      </c>
      <c r="S320" s="230">
        <v>0</v>
      </c>
      <c r="T320" s="231">
        <f>S320*H320</f>
        <v>0</v>
      </c>
      <c r="AR320" s="24" t="s">
        <v>127</v>
      </c>
      <c r="AT320" s="24" t="s">
        <v>122</v>
      </c>
      <c r="AU320" s="24" t="s">
        <v>79</v>
      </c>
      <c r="AY320" s="24" t="s">
        <v>119</v>
      </c>
      <c r="BE320" s="232">
        <f>IF(N320="základní",J320,0)</f>
        <v>0</v>
      </c>
      <c r="BF320" s="232">
        <f>IF(N320="snížená",J320,0)</f>
        <v>0</v>
      </c>
      <c r="BG320" s="232">
        <f>IF(N320="zákl. přenesená",J320,0)</f>
        <v>0</v>
      </c>
      <c r="BH320" s="232">
        <f>IF(N320="sníž. přenesená",J320,0)</f>
        <v>0</v>
      </c>
      <c r="BI320" s="232">
        <f>IF(N320="nulová",J320,0)</f>
        <v>0</v>
      </c>
      <c r="BJ320" s="24" t="s">
        <v>77</v>
      </c>
      <c r="BK320" s="232">
        <f>ROUND(I320*H320,2)</f>
        <v>0</v>
      </c>
      <c r="BL320" s="24" t="s">
        <v>127</v>
      </c>
      <c r="BM320" s="24" t="s">
        <v>635</v>
      </c>
    </row>
    <row r="321" s="12" customFormat="1">
      <c r="B321" s="244"/>
      <c r="C321" s="245"/>
      <c r="D321" s="235" t="s">
        <v>132</v>
      </c>
      <c r="E321" s="246" t="s">
        <v>21</v>
      </c>
      <c r="F321" s="247" t="s">
        <v>636</v>
      </c>
      <c r="G321" s="245"/>
      <c r="H321" s="248">
        <v>74.016999999999996</v>
      </c>
      <c r="I321" s="249"/>
      <c r="J321" s="245"/>
      <c r="K321" s="245"/>
      <c r="L321" s="250"/>
      <c r="M321" s="251"/>
      <c r="N321" s="252"/>
      <c r="O321" s="252"/>
      <c r="P321" s="252"/>
      <c r="Q321" s="252"/>
      <c r="R321" s="252"/>
      <c r="S321" s="252"/>
      <c r="T321" s="253"/>
      <c r="AT321" s="254" t="s">
        <v>132</v>
      </c>
      <c r="AU321" s="254" t="s">
        <v>79</v>
      </c>
      <c r="AV321" s="12" t="s">
        <v>79</v>
      </c>
      <c r="AW321" s="12" t="s">
        <v>33</v>
      </c>
      <c r="AX321" s="12" t="s">
        <v>77</v>
      </c>
      <c r="AY321" s="254" t="s">
        <v>119</v>
      </c>
    </row>
    <row r="322" s="1" customFormat="1" ht="16.5" customHeight="1">
      <c r="B322" s="46"/>
      <c r="C322" s="270" t="s">
        <v>637</v>
      </c>
      <c r="D322" s="270" t="s">
        <v>296</v>
      </c>
      <c r="E322" s="271" t="s">
        <v>638</v>
      </c>
      <c r="F322" s="272" t="s">
        <v>639</v>
      </c>
      <c r="G322" s="273" t="s">
        <v>209</v>
      </c>
      <c r="H322" s="274">
        <v>77.718000000000004</v>
      </c>
      <c r="I322" s="275"/>
      <c r="J322" s="276">
        <f>ROUND(I322*H322,2)</f>
        <v>0</v>
      </c>
      <c r="K322" s="272" t="s">
        <v>126</v>
      </c>
      <c r="L322" s="277"/>
      <c r="M322" s="278" t="s">
        <v>21</v>
      </c>
      <c r="N322" s="279" t="s">
        <v>40</v>
      </c>
      <c r="O322" s="47"/>
      <c r="P322" s="230">
        <f>O322*H322</f>
        <v>0</v>
      </c>
      <c r="Q322" s="230">
        <v>0.058000000000000003</v>
      </c>
      <c r="R322" s="230">
        <f>Q322*H322</f>
        <v>4.5076440000000009</v>
      </c>
      <c r="S322" s="230">
        <v>0</v>
      </c>
      <c r="T322" s="231">
        <f>S322*H322</f>
        <v>0</v>
      </c>
      <c r="AR322" s="24" t="s">
        <v>156</v>
      </c>
      <c r="AT322" s="24" t="s">
        <v>296</v>
      </c>
      <c r="AU322" s="24" t="s">
        <v>79</v>
      </c>
      <c r="AY322" s="24" t="s">
        <v>119</v>
      </c>
      <c r="BE322" s="232">
        <f>IF(N322="základní",J322,0)</f>
        <v>0</v>
      </c>
      <c r="BF322" s="232">
        <f>IF(N322="snížená",J322,0)</f>
        <v>0</v>
      </c>
      <c r="BG322" s="232">
        <f>IF(N322="zákl. přenesená",J322,0)</f>
        <v>0</v>
      </c>
      <c r="BH322" s="232">
        <f>IF(N322="sníž. přenesená",J322,0)</f>
        <v>0</v>
      </c>
      <c r="BI322" s="232">
        <f>IF(N322="nulová",J322,0)</f>
        <v>0</v>
      </c>
      <c r="BJ322" s="24" t="s">
        <v>77</v>
      </c>
      <c r="BK322" s="232">
        <f>ROUND(I322*H322,2)</f>
        <v>0</v>
      </c>
      <c r="BL322" s="24" t="s">
        <v>127</v>
      </c>
      <c r="BM322" s="24" t="s">
        <v>640</v>
      </c>
    </row>
    <row r="323" s="12" customFormat="1">
      <c r="B323" s="244"/>
      <c r="C323" s="245"/>
      <c r="D323" s="235" t="s">
        <v>132</v>
      </c>
      <c r="E323" s="245"/>
      <c r="F323" s="247" t="s">
        <v>641</v>
      </c>
      <c r="G323" s="245"/>
      <c r="H323" s="248">
        <v>77.718000000000004</v>
      </c>
      <c r="I323" s="249"/>
      <c r="J323" s="245"/>
      <c r="K323" s="245"/>
      <c r="L323" s="250"/>
      <c r="M323" s="251"/>
      <c r="N323" s="252"/>
      <c r="O323" s="252"/>
      <c r="P323" s="252"/>
      <c r="Q323" s="252"/>
      <c r="R323" s="252"/>
      <c r="S323" s="252"/>
      <c r="T323" s="253"/>
      <c r="AT323" s="254" t="s">
        <v>132</v>
      </c>
      <c r="AU323" s="254" t="s">
        <v>79</v>
      </c>
      <c r="AV323" s="12" t="s">
        <v>79</v>
      </c>
      <c r="AW323" s="12" t="s">
        <v>6</v>
      </c>
      <c r="AX323" s="12" t="s">
        <v>77</v>
      </c>
      <c r="AY323" s="254" t="s">
        <v>119</v>
      </c>
    </row>
    <row r="324" s="1" customFormat="1" ht="25.5" customHeight="1">
      <c r="B324" s="46"/>
      <c r="C324" s="221" t="s">
        <v>642</v>
      </c>
      <c r="D324" s="221" t="s">
        <v>122</v>
      </c>
      <c r="E324" s="222" t="s">
        <v>643</v>
      </c>
      <c r="F324" s="223" t="s">
        <v>644</v>
      </c>
      <c r="G324" s="224" t="s">
        <v>235</v>
      </c>
      <c r="H324" s="225">
        <v>8.2119999999999997</v>
      </c>
      <c r="I324" s="226"/>
      <c r="J324" s="227">
        <f>ROUND(I324*H324,2)</f>
        <v>0</v>
      </c>
      <c r="K324" s="223" t="s">
        <v>126</v>
      </c>
      <c r="L324" s="72"/>
      <c r="M324" s="228" t="s">
        <v>21</v>
      </c>
      <c r="N324" s="229" t="s">
        <v>40</v>
      </c>
      <c r="O324" s="47"/>
      <c r="P324" s="230">
        <f>O324*H324</f>
        <v>0</v>
      </c>
      <c r="Q324" s="230">
        <v>2.2563399999999998</v>
      </c>
      <c r="R324" s="230">
        <f>Q324*H324</f>
        <v>18.529064079999998</v>
      </c>
      <c r="S324" s="230">
        <v>0</v>
      </c>
      <c r="T324" s="231">
        <f>S324*H324</f>
        <v>0</v>
      </c>
      <c r="AR324" s="24" t="s">
        <v>127</v>
      </c>
      <c r="AT324" s="24" t="s">
        <v>122</v>
      </c>
      <c r="AU324" s="24" t="s">
        <v>79</v>
      </c>
      <c r="AY324" s="24" t="s">
        <v>119</v>
      </c>
      <c r="BE324" s="232">
        <f>IF(N324="základní",J324,0)</f>
        <v>0</v>
      </c>
      <c r="BF324" s="232">
        <f>IF(N324="snížená",J324,0)</f>
        <v>0</v>
      </c>
      <c r="BG324" s="232">
        <f>IF(N324="zákl. přenesená",J324,0)</f>
        <v>0</v>
      </c>
      <c r="BH324" s="232">
        <f>IF(N324="sníž. přenesená",J324,0)</f>
        <v>0</v>
      </c>
      <c r="BI324" s="232">
        <f>IF(N324="nulová",J324,0)</f>
        <v>0</v>
      </c>
      <c r="BJ324" s="24" t="s">
        <v>77</v>
      </c>
      <c r="BK324" s="232">
        <f>ROUND(I324*H324,2)</f>
        <v>0</v>
      </c>
      <c r="BL324" s="24" t="s">
        <v>127</v>
      </c>
      <c r="BM324" s="24" t="s">
        <v>645</v>
      </c>
    </row>
    <row r="325" s="12" customFormat="1">
      <c r="B325" s="244"/>
      <c r="C325" s="245"/>
      <c r="D325" s="235" t="s">
        <v>132</v>
      </c>
      <c r="E325" s="246" t="s">
        <v>21</v>
      </c>
      <c r="F325" s="247" t="s">
        <v>646</v>
      </c>
      <c r="G325" s="245"/>
      <c r="H325" s="248">
        <v>8.2119999999999997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3"/>
      <c r="AT325" s="254" t="s">
        <v>132</v>
      </c>
      <c r="AU325" s="254" t="s">
        <v>79</v>
      </c>
      <c r="AV325" s="12" t="s">
        <v>79</v>
      </c>
      <c r="AW325" s="12" t="s">
        <v>33</v>
      </c>
      <c r="AX325" s="12" t="s">
        <v>77</v>
      </c>
      <c r="AY325" s="254" t="s">
        <v>119</v>
      </c>
    </row>
    <row r="326" s="1" customFormat="1" ht="25.5" customHeight="1">
      <c r="B326" s="46"/>
      <c r="C326" s="221" t="s">
        <v>647</v>
      </c>
      <c r="D326" s="221" t="s">
        <v>122</v>
      </c>
      <c r="E326" s="222" t="s">
        <v>648</v>
      </c>
      <c r="F326" s="223" t="s">
        <v>649</v>
      </c>
      <c r="G326" s="224" t="s">
        <v>209</v>
      </c>
      <c r="H326" s="225">
        <v>25.760000000000002</v>
      </c>
      <c r="I326" s="226"/>
      <c r="J326" s="227">
        <f>ROUND(I326*H326,2)</f>
        <v>0</v>
      </c>
      <c r="K326" s="223" t="s">
        <v>126</v>
      </c>
      <c r="L326" s="72"/>
      <c r="M326" s="228" t="s">
        <v>21</v>
      </c>
      <c r="N326" s="229" t="s">
        <v>40</v>
      </c>
      <c r="O326" s="47"/>
      <c r="P326" s="230">
        <f>O326*H326</f>
        <v>0</v>
      </c>
      <c r="Q326" s="230">
        <v>1.0000000000000001E-05</v>
      </c>
      <c r="R326" s="230">
        <f>Q326*H326</f>
        <v>0.00025760000000000003</v>
      </c>
      <c r="S326" s="230">
        <v>0</v>
      </c>
      <c r="T326" s="231">
        <f>S326*H326</f>
        <v>0</v>
      </c>
      <c r="AR326" s="24" t="s">
        <v>127</v>
      </c>
      <c r="AT326" s="24" t="s">
        <v>122</v>
      </c>
      <c r="AU326" s="24" t="s">
        <v>79</v>
      </c>
      <c r="AY326" s="24" t="s">
        <v>119</v>
      </c>
      <c r="BE326" s="232">
        <f>IF(N326="základní",J326,0)</f>
        <v>0</v>
      </c>
      <c r="BF326" s="232">
        <f>IF(N326="snížená",J326,0)</f>
        <v>0</v>
      </c>
      <c r="BG326" s="232">
        <f>IF(N326="zákl. přenesená",J326,0)</f>
        <v>0</v>
      </c>
      <c r="BH326" s="232">
        <f>IF(N326="sníž. přenesená",J326,0)</f>
        <v>0</v>
      </c>
      <c r="BI326" s="232">
        <f>IF(N326="nulová",J326,0)</f>
        <v>0</v>
      </c>
      <c r="BJ326" s="24" t="s">
        <v>77</v>
      </c>
      <c r="BK326" s="232">
        <f>ROUND(I326*H326,2)</f>
        <v>0</v>
      </c>
      <c r="BL326" s="24" t="s">
        <v>127</v>
      </c>
      <c r="BM326" s="24" t="s">
        <v>650</v>
      </c>
    </row>
    <row r="327" s="12" customFormat="1">
      <c r="B327" s="244"/>
      <c r="C327" s="245"/>
      <c r="D327" s="235" t="s">
        <v>132</v>
      </c>
      <c r="E327" s="246" t="s">
        <v>21</v>
      </c>
      <c r="F327" s="247" t="s">
        <v>651</v>
      </c>
      <c r="G327" s="245"/>
      <c r="H327" s="248">
        <v>25.760000000000002</v>
      </c>
      <c r="I327" s="249"/>
      <c r="J327" s="245"/>
      <c r="K327" s="245"/>
      <c r="L327" s="250"/>
      <c r="M327" s="251"/>
      <c r="N327" s="252"/>
      <c r="O327" s="252"/>
      <c r="P327" s="252"/>
      <c r="Q327" s="252"/>
      <c r="R327" s="252"/>
      <c r="S327" s="252"/>
      <c r="T327" s="253"/>
      <c r="AT327" s="254" t="s">
        <v>132</v>
      </c>
      <c r="AU327" s="254" t="s">
        <v>79</v>
      </c>
      <c r="AV327" s="12" t="s">
        <v>79</v>
      </c>
      <c r="AW327" s="12" t="s">
        <v>33</v>
      </c>
      <c r="AX327" s="12" t="s">
        <v>77</v>
      </c>
      <c r="AY327" s="254" t="s">
        <v>119</v>
      </c>
    </row>
    <row r="328" s="1" customFormat="1" ht="25.5" customHeight="1">
      <c r="B328" s="46"/>
      <c r="C328" s="221" t="s">
        <v>652</v>
      </c>
      <c r="D328" s="221" t="s">
        <v>122</v>
      </c>
      <c r="E328" s="222" t="s">
        <v>653</v>
      </c>
      <c r="F328" s="223" t="s">
        <v>654</v>
      </c>
      <c r="G328" s="224" t="s">
        <v>209</v>
      </c>
      <c r="H328" s="225">
        <v>25.760000000000002</v>
      </c>
      <c r="I328" s="226"/>
      <c r="J328" s="227">
        <f>ROUND(I328*H328,2)</f>
        <v>0</v>
      </c>
      <c r="K328" s="223" t="s">
        <v>126</v>
      </c>
      <c r="L328" s="72"/>
      <c r="M328" s="228" t="s">
        <v>21</v>
      </c>
      <c r="N328" s="229" t="s">
        <v>40</v>
      </c>
      <c r="O328" s="47"/>
      <c r="P328" s="230">
        <f>O328*H328</f>
        <v>0</v>
      </c>
      <c r="Q328" s="230">
        <v>0.00034000000000000002</v>
      </c>
      <c r="R328" s="230">
        <f>Q328*H328</f>
        <v>0.0087584000000000013</v>
      </c>
      <c r="S328" s="230">
        <v>0</v>
      </c>
      <c r="T328" s="231">
        <f>S328*H328</f>
        <v>0</v>
      </c>
      <c r="AR328" s="24" t="s">
        <v>127</v>
      </c>
      <c r="AT328" s="24" t="s">
        <v>122</v>
      </c>
      <c r="AU328" s="24" t="s">
        <v>79</v>
      </c>
      <c r="AY328" s="24" t="s">
        <v>119</v>
      </c>
      <c r="BE328" s="232">
        <f>IF(N328="základní",J328,0)</f>
        <v>0</v>
      </c>
      <c r="BF328" s="232">
        <f>IF(N328="snížená",J328,0)</f>
        <v>0</v>
      </c>
      <c r="BG328" s="232">
        <f>IF(N328="zákl. přenesená",J328,0)</f>
        <v>0</v>
      </c>
      <c r="BH328" s="232">
        <f>IF(N328="sníž. přenesená",J328,0)</f>
        <v>0</v>
      </c>
      <c r="BI328" s="232">
        <f>IF(N328="nulová",J328,0)</f>
        <v>0</v>
      </c>
      <c r="BJ328" s="24" t="s">
        <v>77</v>
      </c>
      <c r="BK328" s="232">
        <f>ROUND(I328*H328,2)</f>
        <v>0</v>
      </c>
      <c r="BL328" s="24" t="s">
        <v>127</v>
      </c>
      <c r="BM328" s="24" t="s">
        <v>655</v>
      </c>
    </row>
    <row r="329" s="12" customFormat="1">
      <c r="B329" s="244"/>
      <c r="C329" s="245"/>
      <c r="D329" s="235" t="s">
        <v>132</v>
      </c>
      <c r="E329" s="246" t="s">
        <v>21</v>
      </c>
      <c r="F329" s="247" t="s">
        <v>651</v>
      </c>
      <c r="G329" s="245"/>
      <c r="H329" s="248">
        <v>25.760000000000002</v>
      </c>
      <c r="I329" s="249"/>
      <c r="J329" s="245"/>
      <c r="K329" s="245"/>
      <c r="L329" s="250"/>
      <c r="M329" s="251"/>
      <c r="N329" s="252"/>
      <c r="O329" s="252"/>
      <c r="P329" s="252"/>
      <c r="Q329" s="252"/>
      <c r="R329" s="252"/>
      <c r="S329" s="252"/>
      <c r="T329" s="253"/>
      <c r="AT329" s="254" t="s">
        <v>132</v>
      </c>
      <c r="AU329" s="254" t="s">
        <v>79</v>
      </c>
      <c r="AV329" s="12" t="s">
        <v>79</v>
      </c>
      <c r="AW329" s="12" t="s">
        <v>33</v>
      </c>
      <c r="AX329" s="12" t="s">
        <v>77</v>
      </c>
      <c r="AY329" s="254" t="s">
        <v>119</v>
      </c>
    </row>
    <row r="330" s="1" customFormat="1" ht="25.5" customHeight="1">
      <c r="B330" s="46"/>
      <c r="C330" s="221" t="s">
        <v>656</v>
      </c>
      <c r="D330" s="221" t="s">
        <v>122</v>
      </c>
      <c r="E330" s="222" t="s">
        <v>657</v>
      </c>
      <c r="F330" s="223" t="s">
        <v>658</v>
      </c>
      <c r="G330" s="224" t="s">
        <v>187</v>
      </c>
      <c r="H330" s="225">
        <v>4.0359999999999996</v>
      </c>
      <c r="I330" s="226"/>
      <c r="J330" s="227">
        <f>ROUND(I330*H330,2)</f>
        <v>0</v>
      </c>
      <c r="K330" s="223" t="s">
        <v>126</v>
      </c>
      <c r="L330" s="72"/>
      <c r="M330" s="228" t="s">
        <v>21</v>
      </c>
      <c r="N330" s="229" t="s">
        <v>40</v>
      </c>
      <c r="O330" s="47"/>
      <c r="P330" s="230">
        <f>O330*H330</f>
        <v>0</v>
      </c>
      <c r="Q330" s="230">
        <v>0.00068999999999999997</v>
      </c>
      <c r="R330" s="230">
        <f>Q330*H330</f>
        <v>0.0027848399999999994</v>
      </c>
      <c r="S330" s="230">
        <v>0</v>
      </c>
      <c r="T330" s="231">
        <f>S330*H330</f>
        <v>0</v>
      </c>
      <c r="AR330" s="24" t="s">
        <v>127</v>
      </c>
      <c r="AT330" s="24" t="s">
        <v>122</v>
      </c>
      <c r="AU330" s="24" t="s">
        <v>79</v>
      </c>
      <c r="AY330" s="24" t="s">
        <v>119</v>
      </c>
      <c r="BE330" s="232">
        <f>IF(N330="základní",J330,0)</f>
        <v>0</v>
      </c>
      <c r="BF330" s="232">
        <f>IF(N330="snížená",J330,0)</f>
        <v>0</v>
      </c>
      <c r="BG330" s="232">
        <f>IF(N330="zákl. přenesená",J330,0)</f>
        <v>0</v>
      </c>
      <c r="BH330" s="232">
        <f>IF(N330="sníž. přenesená",J330,0)</f>
        <v>0</v>
      </c>
      <c r="BI330" s="232">
        <f>IF(N330="nulová",J330,0)</f>
        <v>0</v>
      </c>
      <c r="BJ330" s="24" t="s">
        <v>77</v>
      </c>
      <c r="BK330" s="232">
        <f>ROUND(I330*H330,2)</f>
        <v>0</v>
      </c>
      <c r="BL330" s="24" t="s">
        <v>127</v>
      </c>
      <c r="BM330" s="24" t="s">
        <v>659</v>
      </c>
    </row>
    <row r="331" s="11" customFormat="1">
      <c r="B331" s="233"/>
      <c r="C331" s="234"/>
      <c r="D331" s="235" t="s">
        <v>132</v>
      </c>
      <c r="E331" s="236" t="s">
        <v>21</v>
      </c>
      <c r="F331" s="237" t="s">
        <v>660</v>
      </c>
      <c r="G331" s="234"/>
      <c r="H331" s="236" t="s">
        <v>21</v>
      </c>
      <c r="I331" s="238"/>
      <c r="J331" s="234"/>
      <c r="K331" s="234"/>
      <c r="L331" s="239"/>
      <c r="M331" s="240"/>
      <c r="N331" s="241"/>
      <c r="O331" s="241"/>
      <c r="P331" s="241"/>
      <c r="Q331" s="241"/>
      <c r="R331" s="241"/>
      <c r="S331" s="241"/>
      <c r="T331" s="242"/>
      <c r="AT331" s="243" t="s">
        <v>132</v>
      </c>
      <c r="AU331" s="243" t="s">
        <v>79</v>
      </c>
      <c r="AV331" s="11" t="s">
        <v>77</v>
      </c>
      <c r="AW331" s="11" t="s">
        <v>33</v>
      </c>
      <c r="AX331" s="11" t="s">
        <v>69</v>
      </c>
      <c r="AY331" s="243" t="s">
        <v>119</v>
      </c>
    </row>
    <row r="332" s="12" customFormat="1">
      <c r="B332" s="244"/>
      <c r="C332" s="245"/>
      <c r="D332" s="235" t="s">
        <v>132</v>
      </c>
      <c r="E332" s="246" t="s">
        <v>21</v>
      </c>
      <c r="F332" s="247" t="s">
        <v>661</v>
      </c>
      <c r="G332" s="245"/>
      <c r="H332" s="248">
        <v>4.0359999999999996</v>
      </c>
      <c r="I332" s="249"/>
      <c r="J332" s="245"/>
      <c r="K332" s="245"/>
      <c r="L332" s="250"/>
      <c r="M332" s="251"/>
      <c r="N332" s="252"/>
      <c r="O332" s="252"/>
      <c r="P332" s="252"/>
      <c r="Q332" s="252"/>
      <c r="R332" s="252"/>
      <c r="S332" s="252"/>
      <c r="T332" s="253"/>
      <c r="AT332" s="254" t="s">
        <v>132</v>
      </c>
      <c r="AU332" s="254" t="s">
        <v>79</v>
      </c>
      <c r="AV332" s="12" t="s">
        <v>79</v>
      </c>
      <c r="AW332" s="12" t="s">
        <v>33</v>
      </c>
      <c r="AX332" s="12" t="s">
        <v>77</v>
      </c>
      <c r="AY332" s="254" t="s">
        <v>119</v>
      </c>
    </row>
    <row r="333" s="1" customFormat="1" ht="16.5" customHeight="1">
      <c r="B333" s="46"/>
      <c r="C333" s="221" t="s">
        <v>662</v>
      </c>
      <c r="D333" s="221" t="s">
        <v>122</v>
      </c>
      <c r="E333" s="222" t="s">
        <v>663</v>
      </c>
      <c r="F333" s="223" t="s">
        <v>664</v>
      </c>
      <c r="G333" s="224" t="s">
        <v>187</v>
      </c>
      <c r="H333" s="225">
        <v>4.7400000000000002</v>
      </c>
      <c r="I333" s="226"/>
      <c r="J333" s="227">
        <f>ROUND(I333*H333,2)</f>
        <v>0</v>
      </c>
      <c r="K333" s="223" t="s">
        <v>126</v>
      </c>
      <c r="L333" s="72"/>
      <c r="M333" s="228" t="s">
        <v>21</v>
      </c>
      <c r="N333" s="229" t="s">
        <v>40</v>
      </c>
      <c r="O333" s="47"/>
      <c r="P333" s="230">
        <f>O333*H333</f>
        <v>0</v>
      </c>
      <c r="Q333" s="230">
        <v>0.00063000000000000003</v>
      </c>
      <c r="R333" s="230">
        <f>Q333*H333</f>
        <v>0.0029862000000000001</v>
      </c>
      <c r="S333" s="230">
        <v>0</v>
      </c>
      <c r="T333" s="231">
        <f>S333*H333</f>
        <v>0</v>
      </c>
      <c r="AR333" s="24" t="s">
        <v>127</v>
      </c>
      <c r="AT333" s="24" t="s">
        <v>122</v>
      </c>
      <c r="AU333" s="24" t="s">
        <v>79</v>
      </c>
      <c r="AY333" s="24" t="s">
        <v>119</v>
      </c>
      <c r="BE333" s="232">
        <f>IF(N333="základní",J333,0)</f>
        <v>0</v>
      </c>
      <c r="BF333" s="232">
        <f>IF(N333="snížená",J333,0)</f>
        <v>0</v>
      </c>
      <c r="BG333" s="232">
        <f>IF(N333="zákl. přenesená",J333,0)</f>
        <v>0</v>
      </c>
      <c r="BH333" s="232">
        <f>IF(N333="sníž. přenesená",J333,0)</f>
        <v>0</v>
      </c>
      <c r="BI333" s="232">
        <f>IF(N333="nulová",J333,0)</f>
        <v>0</v>
      </c>
      <c r="BJ333" s="24" t="s">
        <v>77</v>
      </c>
      <c r="BK333" s="232">
        <f>ROUND(I333*H333,2)</f>
        <v>0</v>
      </c>
      <c r="BL333" s="24" t="s">
        <v>127</v>
      </c>
      <c r="BM333" s="24" t="s">
        <v>665</v>
      </c>
    </row>
    <row r="334" s="11" customFormat="1">
      <c r="B334" s="233"/>
      <c r="C334" s="234"/>
      <c r="D334" s="235" t="s">
        <v>132</v>
      </c>
      <c r="E334" s="236" t="s">
        <v>21</v>
      </c>
      <c r="F334" s="237" t="s">
        <v>666</v>
      </c>
      <c r="G334" s="234"/>
      <c r="H334" s="236" t="s">
        <v>21</v>
      </c>
      <c r="I334" s="238"/>
      <c r="J334" s="234"/>
      <c r="K334" s="234"/>
      <c r="L334" s="239"/>
      <c r="M334" s="240"/>
      <c r="N334" s="241"/>
      <c r="O334" s="241"/>
      <c r="P334" s="241"/>
      <c r="Q334" s="241"/>
      <c r="R334" s="241"/>
      <c r="S334" s="241"/>
      <c r="T334" s="242"/>
      <c r="AT334" s="243" t="s">
        <v>132</v>
      </c>
      <c r="AU334" s="243" t="s">
        <v>79</v>
      </c>
      <c r="AV334" s="11" t="s">
        <v>77</v>
      </c>
      <c r="AW334" s="11" t="s">
        <v>33</v>
      </c>
      <c r="AX334" s="11" t="s">
        <v>69</v>
      </c>
      <c r="AY334" s="243" t="s">
        <v>119</v>
      </c>
    </row>
    <row r="335" s="12" customFormat="1">
      <c r="B335" s="244"/>
      <c r="C335" s="245"/>
      <c r="D335" s="235" t="s">
        <v>132</v>
      </c>
      <c r="E335" s="246" t="s">
        <v>21</v>
      </c>
      <c r="F335" s="247" t="s">
        <v>667</v>
      </c>
      <c r="G335" s="245"/>
      <c r="H335" s="248">
        <v>4.7400000000000002</v>
      </c>
      <c r="I335" s="249"/>
      <c r="J335" s="245"/>
      <c r="K335" s="245"/>
      <c r="L335" s="250"/>
      <c r="M335" s="251"/>
      <c r="N335" s="252"/>
      <c r="O335" s="252"/>
      <c r="P335" s="252"/>
      <c r="Q335" s="252"/>
      <c r="R335" s="252"/>
      <c r="S335" s="252"/>
      <c r="T335" s="253"/>
      <c r="AT335" s="254" t="s">
        <v>132</v>
      </c>
      <c r="AU335" s="254" t="s">
        <v>79</v>
      </c>
      <c r="AV335" s="12" t="s">
        <v>79</v>
      </c>
      <c r="AW335" s="12" t="s">
        <v>33</v>
      </c>
      <c r="AX335" s="12" t="s">
        <v>77</v>
      </c>
      <c r="AY335" s="254" t="s">
        <v>119</v>
      </c>
    </row>
    <row r="336" s="1" customFormat="1" ht="25.5" customHeight="1">
      <c r="B336" s="46"/>
      <c r="C336" s="221" t="s">
        <v>668</v>
      </c>
      <c r="D336" s="221" t="s">
        <v>122</v>
      </c>
      <c r="E336" s="222" t="s">
        <v>669</v>
      </c>
      <c r="F336" s="223" t="s">
        <v>670</v>
      </c>
      <c r="G336" s="224" t="s">
        <v>209</v>
      </c>
      <c r="H336" s="225">
        <v>6</v>
      </c>
      <c r="I336" s="226"/>
      <c r="J336" s="227">
        <f>ROUND(I336*H336,2)</f>
        <v>0</v>
      </c>
      <c r="K336" s="223" t="s">
        <v>126</v>
      </c>
      <c r="L336" s="72"/>
      <c r="M336" s="228" t="s">
        <v>21</v>
      </c>
      <c r="N336" s="229" t="s">
        <v>40</v>
      </c>
      <c r="O336" s="47"/>
      <c r="P336" s="230">
        <f>O336*H336</f>
        <v>0</v>
      </c>
      <c r="Q336" s="230">
        <v>0.00018000000000000001</v>
      </c>
      <c r="R336" s="230">
        <f>Q336*H336</f>
        <v>0.00108</v>
      </c>
      <c r="S336" s="230">
        <v>0</v>
      </c>
      <c r="T336" s="231">
        <f>S336*H336</f>
        <v>0</v>
      </c>
      <c r="AR336" s="24" t="s">
        <v>127</v>
      </c>
      <c r="AT336" s="24" t="s">
        <v>122</v>
      </c>
      <c r="AU336" s="24" t="s">
        <v>79</v>
      </c>
      <c r="AY336" s="24" t="s">
        <v>119</v>
      </c>
      <c r="BE336" s="232">
        <f>IF(N336="základní",J336,0)</f>
        <v>0</v>
      </c>
      <c r="BF336" s="232">
        <f>IF(N336="snížená",J336,0)</f>
        <v>0</v>
      </c>
      <c r="BG336" s="232">
        <f>IF(N336="zákl. přenesená",J336,0)</f>
        <v>0</v>
      </c>
      <c r="BH336" s="232">
        <f>IF(N336="sníž. přenesená",J336,0)</f>
        <v>0</v>
      </c>
      <c r="BI336" s="232">
        <f>IF(N336="nulová",J336,0)</f>
        <v>0</v>
      </c>
      <c r="BJ336" s="24" t="s">
        <v>77</v>
      </c>
      <c r="BK336" s="232">
        <f>ROUND(I336*H336,2)</f>
        <v>0</v>
      </c>
      <c r="BL336" s="24" t="s">
        <v>127</v>
      </c>
      <c r="BM336" s="24" t="s">
        <v>671</v>
      </c>
    </row>
    <row r="337" s="11" customFormat="1">
      <c r="B337" s="233"/>
      <c r="C337" s="234"/>
      <c r="D337" s="235" t="s">
        <v>132</v>
      </c>
      <c r="E337" s="236" t="s">
        <v>21</v>
      </c>
      <c r="F337" s="237" t="s">
        <v>672</v>
      </c>
      <c r="G337" s="234"/>
      <c r="H337" s="236" t="s">
        <v>21</v>
      </c>
      <c r="I337" s="238"/>
      <c r="J337" s="234"/>
      <c r="K337" s="234"/>
      <c r="L337" s="239"/>
      <c r="M337" s="240"/>
      <c r="N337" s="241"/>
      <c r="O337" s="241"/>
      <c r="P337" s="241"/>
      <c r="Q337" s="241"/>
      <c r="R337" s="241"/>
      <c r="S337" s="241"/>
      <c r="T337" s="242"/>
      <c r="AT337" s="243" t="s">
        <v>132</v>
      </c>
      <c r="AU337" s="243" t="s">
        <v>79</v>
      </c>
      <c r="AV337" s="11" t="s">
        <v>77</v>
      </c>
      <c r="AW337" s="11" t="s">
        <v>33</v>
      </c>
      <c r="AX337" s="11" t="s">
        <v>69</v>
      </c>
      <c r="AY337" s="243" t="s">
        <v>119</v>
      </c>
    </row>
    <row r="338" s="12" customFormat="1">
      <c r="B338" s="244"/>
      <c r="C338" s="245"/>
      <c r="D338" s="235" t="s">
        <v>132</v>
      </c>
      <c r="E338" s="246" t="s">
        <v>21</v>
      </c>
      <c r="F338" s="247" t="s">
        <v>673</v>
      </c>
      <c r="G338" s="245"/>
      <c r="H338" s="248">
        <v>6</v>
      </c>
      <c r="I338" s="249"/>
      <c r="J338" s="245"/>
      <c r="K338" s="245"/>
      <c r="L338" s="250"/>
      <c r="M338" s="251"/>
      <c r="N338" s="252"/>
      <c r="O338" s="252"/>
      <c r="P338" s="252"/>
      <c r="Q338" s="252"/>
      <c r="R338" s="252"/>
      <c r="S338" s="252"/>
      <c r="T338" s="253"/>
      <c r="AT338" s="254" t="s">
        <v>132</v>
      </c>
      <c r="AU338" s="254" t="s">
        <v>79</v>
      </c>
      <c r="AV338" s="12" t="s">
        <v>79</v>
      </c>
      <c r="AW338" s="12" t="s">
        <v>33</v>
      </c>
      <c r="AX338" s="12" t="s">
        <v>77</v>
      </c>
      <c r="AY338" s="254" t="s">
        <v>119</v>
      </c>
    </row>
    <row r="339" s="1" customFormat="1" ht="25.5" customHeight="1">
      <c r="B339" s="46"/>
      <c r="C339" s="221" t="s">
        <v>674</v>
      </c>
      <c r="D339" s="221" t="s">
        <v>122</v>
      </c>
      <c r="E339" s="222" t="s">
        <v>675</v>
      </c>
      <c r="F339" s="223" t="s">
        <v>676</v>
      </c>
      <c r="G339" s="224" t="s">
        <v>209</v>
      </c>
      <c r="H339" s="225">
        <v>13.452</v>
      </c>
      <c r="I339" s="226"/>
      <c r="J339" s="227">
        <f>ROUND(I339*H339,2)</f>
        <v>0</v>
      </c>
      <c r="K339" s="223" t="s">
        <v>21</v>
      </c>
      <c r="L339" s="72"/>
      <c r="M339" s="228" t="s">
        <v>21</v>
      </c>
      <c r="N339" s="229" t="s">
        <v>40</v>
      </c>
      <c r="O339" s="47"/>
      <c r="P339" s="230">
        <f>O339*H339</f>
        <v>0</v>
      </c>
      <c r="Q339" s="230">
        <v>0.00017000000000000001</v>
      </c>
      <c r="R339" s="230">
        <f>Q339*H339</f>
        <v>0.0022868400000000001</v>
      </c>
      <c r="S339" s="230">
        <v>0</v>
      </c>
      <c r="T339" s="231">
        <f>S339*H339</f>
        <v>0</v>
      </c>
      <c r="AR339" s="24" t="s">
        <v>127</v>
      </c>
      <c r="AT339" s="24" t="s">
        <v>122</v>
      </c>
      <c r="AU339" s="24" t="s">
        <v>79</v>
      </c>
      <c r="AY339" s="24" t="s">
        <v>119</v>
      </c>
      <c r="BE339" s="232">
        <f>IF(N339="základní",J339,0)</f>
        <v>0</v>
      </c>
      <c r="BF339" s="232">
        <f>IF(N339="snížená",J339,0)</f>
        <v>0</v>
      </c>
      <c r="BG339" s="232">
        <f>IF(N339="zákl. přenesená",J339,0)</f>
        <v>0</v>
      </c>
      <c r="BH339" s="232">
        <f>IF(N339="sníž. přenesená",J339,0)</f>
        <v>0</v>
      </c>
      <c r="BI339" s="232">
        <f>IF(N339="nulová",J339,0)</f>
        <v>0</v>
      </c>
      <c r="BJ339" s="24" t="s">
        <v>77</v>
      </c>
      <c r="BK339" s="232">
        <f>ROUND(I339*H339,2)</f>
        <v>0</v>
      </c>
      <c r="BL339" s="24" t="s">
        <v>127</v>
      </c>
      <c r="BM339" s="24" t="s">
        <v>677</v>
      </c>
    </row>
    <row r="340" s="11" customFormat="1">
      <c r="B340" s="233"/>
      <c r="C340" s="234"/>
      <c r="D340" s="235" t="s">
        <v>132</v>
      </c>
      <c r="E340" s="236" t="s">
        <v>21</v>
      </c>
      <c r="F340" s="237" t="s">
        <v>678</v>
      </c>
      <c r="G340" s="234"/>
      <c r="H340" s="236" t="s">
        <v>21</v>
      </c>
      <c r="I340" s="238"/>
      <c r="J340" s="234"/>
      <c r="K340" s="234"/>
      <c r="L340" s="239"/>
      <c r="M340" s="240"/>
      <c r="N340" s="241"/>
      <c r="O340" s="241"/>
      <c r="P340" s="241"/>
      <c r="Q340" s="241"/>
      <c r="R340" s="241"/>
      <c r="S340" s="241"/>
      <c r="T340" s="242"/>
      <c r="AT340" s="243" t="s">
        <v>132</v>
      </c>
      <c r="AU340" s="243" t="s">
        <v>79</v>
      </c>
      <c r="AV340" s="11" t="s">
        <v>77</v>
      </c>
      <c r="AW340" s="11" t="s">
        <v>33</v>
      </c>
      <c r="AX340" s="11" t="s">
        <v>69</v>
      </c>
      <c r="AY340" s="243" t="s">
        <v>119</v>
      </c>
    </row>
    <row r="341" s="12" customFormat="1">
      <c r="B341" s="244"/>
      <c r="C341" s="245"/>
      <c r="D341" s="235" t="s">
        <v>132</v>
      </c>
      <c r="E341" s="246" t="s">
        <v>21</v>
      </c>
      <c r="F341" s="247" t="s">
        <v>679</v>
      </c>
      <c r="G341" s="245"/>
      <c r="H341" s="248">
        <v>13.452</v>
      </c>
      <c r="I341" s="249"/>
      <c r="J341" s="245"/>
      <c r="K341" s="245"/>
      <c r="L341" s="250"/>
      <c r="M341" s="251"/>
      <c r="N341" s="252"/>
      <c r="O341" s="252"/>
      <c r="P341" s="252"/>
      <c r="Q341" s="252"/>
      <c r="R341" s="252"/>
      <c r="S341" s="252"/>
      <c r="T341" s="253"/>
      <c r="AT341" s="254" t="s">
        <v>132</v>
      </c>
      <c r="AU341" s="254" t="s">
        <v>79</v>
      </c>
      <c r="AV341" s="12" t="s">
        <v>79</v>
      </c>
      <c r="AW341" s="12" t="s">
        <v>33</v>
      </c>
      <c r="AX341" s="12" t="s">
        <v>77</v>
      </c>
      <c r="AY341" s="254" t="s">
        <v>119</v>
      </c>
    </row>
    <row r="342" s="1" customFormat="1" ht="25.5" customHeight="1">
      <c r="B342" s="46"/>
      <c r="C342" s="221" t="s">
        <v>680</v>
      </c>
      <c r="D342" s="221" t="s">
        <v>122</v>
      </c>
      <c r="E342" s="222" t="s">
        <v>681</v>
      </c>
      <c r="F342" s="223" t="s">
        <v>682</v>
      </c>
      <c r="G342" s="224" t="s">
        <v>125</v>
      </c>
      <c r="H342" s="225">
        <v>2</v>
      </c>
      <c r="I342" s="226"/>
      <c r="J342" s="227">
        <f>ROUND(I342*H342,2)</f>
        <v>0</v>
      </c>
      <c r="K342" s="223" t="s">
        <v>126</v>
      </c>
      <c r="L342" s="72"/>
      <c r="M342" s="228" t="s">
        <v>21</v>
      </c>
      <c r="N342" s="229" t="s">
        <v>40</v>
      </c>
      <c r="O342" s="47"/>
      <c r="P342" s="230">
        <f>O342*H342</f>
        <v>0</v>
      </c>
      <c r="Q342" s="230">
        <v>0.00024000000000000001</v>
      </c>
      <c r="R342" s="230">
        <f>Q342*H342</f>
        <v>0.00048000000000000001</v>
      </c>
      <c r="S342" s="230">
        <v>0</v>
      </c>
      <c r="T342" s="231">
        <f>S342*H342</f>
        <v>0</v>
      </c>
      <c r="AR342" s="24" t="s">
        <v>127</v>
      </c>
      <c r="AT342" s="24" t="s">
        <v>122</v>
      </c>
      <c r="AU342" s="24" t="s">
        <v>79</v>
      </c>
      <c r="AY342" s="24" t="s">
        <v>119</v>
      </c>
      <c r="BE342" s="232">
        <f>IF(N342="základní",J342,0)</f>
        <v>0</v>
      </c>
      <c r="BF342" s="232">
        <f>IF(N342="snížená",J342,0)</f>
        <v>0</v>
      </c>
      <c r="BG342" s="232">
        <f>IF(N342="zákl. přenesená",J342,0)</f>
        <v>0</v>
      </c>
      <c r="BH342" s="232">
        <f>IF(N342="sníž. přenesená",J342,0)</f>
        <v>0</v>
      </c>
      <c r="BI342" s="232">
        <f>IF(N342="nulová",J342,0)</f>
        <v>0</v>
      </c>
      <c r="BJ342" s="24" t="s">
        <v>77</v>
      </c>
      <c r="BK342" s="232">
        <f>ROUND(I342*H342,2)</f>
        <v>0</v>
      </c>
      <c r="BL342" s="24" t="s">
        <v>127</v>
      </c>
      <c r="BM342" s="24" t="s">
        <v>683</v>
      </c>
    </row>
    <row r="343" s="1" customFormat="1" ht="16.5" customHeight="1">
      <c r="B343" s="46"/>
      <c r="C343" s="221" t="s">
        <v>684</v>
      </c>
      <c r="D343" s="221" t="s">
        <v>122</v>
      </c>
      <c r="E343" s="222" t="s">
        <v>685</v>
      </c>
      <c r="F343" s="223" t="s">
        <v>686</v>
      </c>
      <c r="G343" s="224" t="s">
        <v>125</v>
      </c>
      <c r="H343" s="225">
        <v>2</v>
      </c>
      <c r="I343" s="226"/>
      <c r="J343" s="227">
        <f>ROUND(I343*H343,2)</f>
        <v>0</v>
      </c>
      <c r="K343" s="223" t="s">
        <v>126</v>
      </c>
      <c r="L343" s="72"/>
      <c r="M343" s="228" t="s">
        <v>21</v>
      </c>
      <c r="N343" s="229" t="s">
        <v>40</v>
      </c>
      <c r="O343" s="47"/>
      <c r="P343" s="230">
        <f>O343*H343</f>
        <v>0</v>
      </c>
      <c r="Q343" s="230">
        <v>0.0018699999999999999</v>
      </c>
      <c r="R343" s="230">
        <f>Q343*H343</f>
        <v>0.0037399999999999998</v>
      </c>
      <c r="S343" s="230">
        <v>0</v>
      </c>
      <c r="T343" s="231">
        <f>S343*H343</f>
        <v>0</v>
      </c>
      <c r="AR343" s="24" t="s">
        <v>127</v>
      </c>
      <c r="AT343" s="24" t="s">
        <v>122</v>
      </c>
      <c r="AU343" s="24" t="s">
        <v>79</v>
      </c>
      <c r="AY343" s="24" t="s">
        <v>119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24" t="s">
        <v>77</v>
      </c>
      <c r="BK343" s="232">
        <f>ROUND(I343*H343,2)</f>
        <v>0</v>
      </c>
      <c r="BL343" s="24" t="s">
        <v>127</v>
      </c>
      <c r="BM343" s="24" t="s">
        <v>687</v>
      </c>
    </row>
    <row r="344" s="1" customFormat="1" ht="16.5" customHeight="1">
      <c r="B344" s="46"/>
      <c r="C344" s="270" t="s">
        <v>688</v>
      </c>
      <c r="D344" s="270" t="s">
        <v>296</v>
      </c>
      <c r="E344" s="271" t="s">
        <v>689</v>
      </c>
      <c r="F344" s="272" t="s">
        <v>690</v>
      </c>
      <c r="G344" s="273" t="s">
        <v>125</v>
      </c>
      <c r="H344" s="274">
        <v>2</v>
      </c>
      <c r="I344" s="275"/>
      <c r="J344" s="276">
        <f>ROUND(I344*H344,2)</f>
        <v>0</v>
      </c>
      <c r="K344" s="272" t="s">
        <v>21</v>
      </c>
      <c r="L344" s="277"/>
      <c r="M344" s="278" t="s">
        <v>21</v>
      </c>
      <c r="N344" s="279" t="s">
        <v>40</v>
      </c>
      <c r="O344" s="47"/>
      <c r="P344" s="230">
        <f>O344*H344</f>
        <v>0</v>
      </c>
      <c r="Q344" s="230">
        <v>0.0020999999999999999</v>
      </c>
      <c r="R344" s="230">
        <f>Q344*H344</f>
        <v>0.0041999999999999997</v>
      </c>
      <c r="S344" s="230">
        <v>0</v>
      </c>
      <c r="T344" s="231">
        <f>S344*H344</f>
        <v>0</v>
      </c>
      <c r="AR344" s="24" t="s">
        <v>156</v>
      </c>
      <c r="AT344" s="24" t="s">
        <v>296</v>
      </c>
      <c r="AU344" s="24" t="s">
        <v>79</v>
      </c>
      <c r="AY344" s="24" t="s">
        <v>119</v>
      </c>
      <c r="BE344" s="232">
        <f>IF(N344="základní",J344,0)</f>
        <v>0</v>
      </c>
      <c r="BF344" s="232">
        <f>IF(N344="snížená",J344,0)</f>
        <v>0</v>
      </c>
      <c r="BG344" s="232">
        <f>IF(N344="zákl. přenesená",J344,0)</f>
        <v>0</v>
      </c>
      <c r="BH344" s="232">
        <f>IF(N344="sníž. přenesená",J344,0)</f>
        <v>0</v>
      </c>
      <c r="BI344" s="232">
        <f>IF(N344="nulová",J344,0)</f>
        <v>0</v>
      </c>
      <c r="BJ344" s="24" t="s">
        <v>77</v>
      </c>
      <c r="BK344" s="232">
        <f>ROUND(I344*H344,2)</f>
        <v>0</v>
      </c>
      <c r="BL344" s="24" t="s">
        <v>127</v>
      </c>
      <c r="BM344" s="24" t="s">
        <v>691</v>
      </c>
    </row>
    <row r="345" s="12" customFormat="1">
      <c r="B345" s="244"/>
      <c r="C345" s="245"/>
      <c r="D345" s="235" t="s">
        <v>132</v>
      </c>
      <c r="E345" s="246" t="s">
        <v>21</v>
      </c>
      <c r="F345" s="247" t="s">
        <v>79</v>
      </c>
      <c r="G345" s="245"/>
      <c r="H345" s="248">
        <v>2</v>
      </c>
      <c r="I345" s="249"/>
      <c r="J345" s="245"/>
      <c r="K345" s="245"/>
      <c r="L345" s="250"/>
      <c r="M345" s="251"/>
      <c r="N345" s="252"/>
      <c r="O345" s="252"/>
      <c r="P345" s="252"/>
      <c r="Q345" s="252"/>
      <c r="R345" s="252"/>
      <c r="S345" s="252"/>
      <c r="T345" s="253"/>
      <c r="AT345" s="254" t="s">
        <v>132</v>
      </c>
      <c r="AU345" s="254" t="s">
        <v>79</v>
      </c>
      <c r="AV345" s="12" t="s">
        <v>79</v>
      </c>
      <c r="AW345" s="12" t="s">
        <v>33</v>
      </c>
      <c r="AX345" s="12" t="s">
        <v>77</v>
      </c>
      <c r="AY345" s="254" t="s">
        <v>119</v>
      </c>
    </row>
    <row r="346" s="1" customFormat="1" ht="16.5" customHeight="1">
      <c r="B346" s="46"/>
      <c r="C346" s="221" t="s">
        <v>692</v>
      </c>
      <c r="D346" s="221" t="s">
        <v>122</v>
      </c>
      <c r="E346" s="222" t="s">
        <v>693</v>
      </c>
      <c r="F346" s="223" t="s">
        <v>694</v>
      </c>
      <c r="G346" s="224" t="s">
        <v>209</v>
      </c>
      <c r="H346" s="225">
        <v>0.59999999999999998</v>
      </c>
      <c r="I346" s="226"/>
      <c r="J346" s="227">
        <f>ROUND(I346*H346,2)</f>
        <v>0</v>
      </c>
      <c r="K346" s="223" t="s">
        <v>126</v>
      </c>
      <c r="L346" s="72"/>
      <c r="M346" s="228" t="s">
        <v>21</v>
      </c>
      <c r="N346" s="229" t="s">
        <v>40</v>
      </c>
      <c r="O346" s="47"/>
      <c r="P346" s="230">
        <f>O346*H346</f>
        <v>0</v>
      </c>
      <c r="Q346" s="230">
        <v>0.00133</v>
      </c>
      <c r="R346" s="230">
        <f>Q346*H346</f>
        <v>0.00079799999999999999</v>
      </c>
      <c r="S346" s="230">
        <v>0</v>
      </c>
      <c r="T346" s="231">
        <f>S346*H346</f>
        <v>0</v>
      </c>
      <c r="AR346" s="24" t="s">
        <v>127</v>
      </c>
      <c r="AT346" s="24" t="s">
        <v>122</v>
      </c>
      <c r="AU346" s="24" t="s">
        <v>79</v>
      </c>
      <c r="AY346" s="24" t="s">
        <v>119</v>
      </c>
      <c r="BE346" s="232">
        <f>IF(N346="základní",J346,0)</f>
        <v>0</v>
      </c>
      <c r="BF346" s="232">
        <f>IF(N346="snížená",J346,0)</f>
        <v>0</v>
      </c>
      <c r="BG346" s="232">
        <f>IF(N346="zákl. přenesená",J346,0)</f>
        <v>0</v>
      </c>
      <c r="BH346" s="232">
        <f>IF(N346="sníž. přenesená",J346,0)</f>
        <v>0</v>
      </c>
      <c r="BI346" s="232">
        <f>IF(N346="nulová",J346,0)</f>
        <v>0</v>
      </c>
      <c r="BJ346" s="24" t="s">
        <v>77</v>
      </c>
      <c r="BK346" s="232">
        <f>ROUND(I346*H346,2)</f>
        <v>0</v>
      </c>
      <c r="BL346" s="24" t="s">
        <v>127</v>
      </c>
      <c r="BM346" s="24" t="s">
        <v>695</v>
      </c>
    </row>
    <row r="347" s="12" customFormat="1">
      <c r="B347" s="244"/>
      <c r="C347" s="245"/>
      <c r="D347" s="235" t="s">
        <v>132</v>
      </c>
      <c r="E347" s="246" t="s">
        <v>21</v>
      </c>
      <c r="F347" s="247" t="s">
        <v>696</v>
      </c>
      <c r="G347" s="245"/>
      <c r="H347" s="248">
        <v>0.59999999999999998</v>
      </c>
      <c r="I347" s="249"/>
      <c r="J347" s="245"/>
      <c r="K347" s="245"/>
      <c r="L347" s="250"/>
      <c r="M347" s="251"/>
      <c r="N347" s="252"/>
      <c r="O347" s="252"/>
      <c r="P347" s="252"/>
      <c r="Q347" s="252"/>
      <c r="R347" s="252"/>
      <c r="S347" s="252"/>
      <c r="T347" s="253"/>
      <c r="AT347" s="254" t="s">
        <v>132</v>
      </c>
      <c r="AU347" s="254" t="s">
        <v>79</v>
      </c>
      <c r="AV347" s="12" t="s">
        <v>79</v>
      </c>
      <c r="AW347" s="12" t="s">
        <v>33</v>
      </c>
      <c r="AX347" s="12" t="s">
        <v>77</v>
      </c>
      <c r="AY347" s="254" t="s">
        <v>119</v>
      </c>
    </row>
    <row r="348" s="1" customFormat="1" ht="16.5" customHeight="1">
      <c r="B348" s="46"/>
      <c r="C348" s="221" t="s">
        <v>697</v>
      </c>
      <c r="D348" s="221" t="s">
        <v>122</v>
      </c>
      <c r="E348" s="222" t="s">
        <v>698</v>
      </c>
      <c r="F348" s="223" t="s">
        <v>699</v>
      </c>
      <c r="G348" s="224" t="s">
        <v>125</v>
      </c>
      <c r="H348" s="225">
        <v>1</v>
      </c>
      <c r="I348" s="226"/>
      <c r="J348" s="227">
        <f>ROUND(I348*H348,2)</f>
        <v>0</v>
      </c>
      <c r="K348" s="223" t="s">
        <v>126</v>
      </c>
      <c r="L348" s="72"/>
      <c r="M348" s="228" t="s">
        <v>21</v>
      </c>
      <c r="N348" s="229" t="s">
        <v>40</v>
      </c>
      <c r="O348" s="47"/>
      <c r="P348" s="230">
        <f>O348*H348</f>
        <v>0</v>
      </c>
      <c r="Q348" s="230">
        <v>0.0064900000000000001</v>
      </c>
      <c r="R348" s="230">
        <f>Q348*H348</f>
        <v>0.0064900000000000001</v>
      </c>
      <c r="S348" s="230">
        <v>0</v>
      </c>
      <c r="T348" s="231">
        <f>S348*H348</f>
        <v>0</v>
      </c>
      <c r="AR348" s="24" t="s">
        <v>127</v>
      </c>
      <c r="AT348" s="24" t="s">
        <v>122</v>
      </c>
      <c r="AU348" s="24" t="s">
        <v>79</v>
      </c>
      <c r="AY348" s="24" t="s">
        <v>119</v>
      </c>
      <c r="BE348" s="232">
        <f>IF(N348="základní",J348,0)</f>
        <v>0</v>
      </c>
      <c r="BF348" s="232">
        <f>IF(N348="snížená",J348,0)</f>
        <v>0</v>
      </c>
      <c r="BG348" s="232">
        <f>IF(N348="zákl. přenesená",J348,0)</f>
        <v>0</v>
      </c>
      <c r="BH348" s="232">
        <f>IF(N348="sníž. přenesená",J348,0)</f>
        <v>0</v>
      </c>
      <c r="BI348" s="232">
        <f>IF(N348="nulová",J348,0)</f>
        <v>0</v>
      </c>
      <c r="BJ348" s="24" t="s">
        <v>77</v>
      </c>
      <c r="BK348" s="232">
        <f>ROUND(I348*H348,2)</f>
        <v>0</v>
      </c>
      <c r="BL348" s="24" t="s">
        <v>127</v>
      </c>
      <c r="BM348" s="24" t="s">
        <v>700</v>
      </c>
    </row>
    <row r="349" s="1" customFormat="1" ht="16.5" customHeight="1">
      <c r="B349" s="46"/>
      <c r="C349" s="221" t="s">
        <v>701</v>
      </c>
      <c r="D349" s="221" t="s">
        <v>122</v>
      </c>
      <c r="E349" s="222" t="s">
        <v>702</v>
      </c>
      <c r="F349" s="223" t="s">
        <v>703</v>
      </c>
      <c r="G349" s="224" t="s">
        <v>187</v>
      </c>
      <c r="H349" s="225">
        <v>22.341999999999999</v>
      </c>
      <c r="I349" s="226"/>
      <c r="J349" s="227">
        <f>ROUND(I349*H349,2)</f>
        <v>0</v>
      </c>
      <c r="K349" s="223" t="s">
        <v>126</v>
      </c>
      <c r="L349" s="72"/>
      <c r="M349" s="228" t="s">
        <v>21</v>
      </c>
      <c r="N349" s="229" t="s">
        <v>40</v>
      </c>
      <c r="O349" s="47"/>
      <c r="P349" s="230">
        <f>O349*H349</f>
        <v>0</v>
      </c>
      <c r="Q349" s="230">
        <v>0</v>
      </c>
      <c r="R349" s="230">
        <f>Q349*H349</f>
        <v>0</v>
      </c>
      <c r="S349" s="230">
        <v>0.00029999999999999997</v>
      </c>
      <c r="T349" s="231">
        <f>S349*H349</f>
        <v>0.0067025999999999987</v>
      </c>
      <c r="AR349" s="24" t="s">
        <v>127</v>
      </c>
      <c r="AT349" s="24" t="s">
        <v>122</v>
      </c>
      <c r="AU349" s="24" t="s">
        <v>79</v>
      </c>
      <c r="AY349" s="24" t="s">
        <v>119</v>
      </c>
      <c r="BE349" s="232">
        <f>IF(N349="základní",J349,0)</f>
        <v>0</v>
      </c>
      <c r="BF349" s="232">
        <f>IF(N349="snížená",J349,0)</f>
        <v>0</v>
      </c>
      <c r="BG349" s="232">
        <f>IF(N349="zákl. přenesená",J349,0)</f>
        <v>0</v>
      </c>
      <c r="BH349" s="232">
        <f>IF(N349="sníž. přenesená",J349,0)</f>
        <v>0</v>
      </c>
      <c r="BI349" s="232">
        <f>IF(N349="nulová",J349,0)</f>
        <v>0</v>
      </c>
      <c r="BJ349" s="24" t="s">
        <v>77</v>
      </c>
      <c r="BK349" s="232">
        <f>ROUND(I349*H349,2)</f>
        <v>0</v>
      </c>
      <c r="BL349" s="24" t="s">
        <v>127</v>
      </c>
      <c r="BM349" s="24" t="s">
        <v>704</v>
      </c>
    </row>
    <row r="350" s="11" customFormat="1">
      <c r="B350" s="233"/>
      <c r="C350" s="234"/>
      <c r="D350" s="235" t="s">
        <v>132</v>
      </c>
      <c r="E350" s="236" t="s">
        <v>21</v>
      </c>
      <c r="F350" s="237" t="s">
        <v>705</v>
      </c>
      <c r="G350" s="234"/>
      <c r="H350" s="236" t="s">
        <v>21</v>
      </c>
      <c r="I350" s="238"/>
      <c r="J350" s="234"/>
      <c r="K350" s="234"/>
      <c r="L350" s="239"/>
      <c r="M350" s="240"/>
      <c r="N350" s="241"/>
      <c r="O350" s="241"/>
      <c r="P350" s="241"/>
      <c r="Q350" s="241"/>
      <c r="R350" s="241"/>
      <c r="S350" s="241"/>
      <c r="T350" s="242"/>
      <c r="AT350" s="243" t="s">
        <v>132</v>
      </c>
      <c r="AU350" s="243" t="s">
        <v>79</v>
      </c>
      <c r="AV350" s="11" t="s">
        <v>77</v>
      </c>
      <c r="AW350" s="11" t="s">
        <v>33</v>
      </c>
      <c r="AX350" s="11" t="s">
        <v>69</v>
      </c>
      <c r="AY350" s="243" t="s">
        <v>119</v>
      </c>
    </row>
    <row r="351" s="12" customFormat="1">
      <c r="B351" s="244"/>
      <c r="C351" s="245"/>
      <c r="D351" s="235" t="s">
        <v>132</v>
      </c>
      <c r="E351" s="246" t="s">
        <v>21</v>
      </c>
      <c r="F351" s="247" t="s">
        <v>706</v>
      </c>
      <c r="G351" s="245"/>
      <c r="H351" s="248">
        <v>22.341999999999999</v>
      </c>
      <c r="I351" s="249"/>
      <c r="J351" s="245"/>
      <c r="K351" s="245"/>
      <c r="L351" s="250"/>
      <c r="M351" s="251"/>
      <c r="N351" s="252"/>
      <c r="O351" s="252"/>
      <c r="P351" s="252"/>
      <c r="Q351" s="252"/>
      <c r="R351" s="252"/>
      <c r="S351" s="252"/>
      <c r="T351" s="253"/>
      <c r="AT351" s="254" t="s">
        <v>132</v>
      </c>
      <c r="AU351" s="254" t="s">
        <v>79</v>
      </c>
      <c r="AV351" s="12" t="s">
        <v>79</v>
      </c>
      <c r="AW351" s="12" t="s">
        <v>33</v>
      </c>
      <c r="AX351" s="12" t="s">
        <v>77</v>
      </c>
      <c r="AY351" s="254" t="s">
        <v>119</v>
      </c>
    </row>
    <row r="352" s="1" customFormat="1" ht="16.5" customHeight="1">
      <c r="B352" s="46"/>
      <c r="C352" s="221" t="s">
        <v>707</v>
      </c>
      <c r="D352" s="221" t="s">
        <v>122</v>
      </c>
      <c r="E352" s="222" t="s">
        <v>708</v>
      </c>
      <c r="F352" s="223" t="s">
        <v>709</v>
      </c>
      <c r="G352" s="224" t="s">
        <v>209</v>
      </c>
      <c r="H352" s="225">
        <v>13.452</v>
      </c>
      <c r="I352" s="226"/>
      <c r="J352" s="227">
        <f>ROUND(I352*H352,2)</f>
        <v>0</v>
      </c>
      <c r="K352" s="223" t="s">
        <v>126</v>
      </c>
      <c r="L352" s="72"/>
      <c r="M352" s="228" t="s">
        <v>21</v>
      </c>
      <c r="N352" s="229" t="s">
        <v>40</v>
      </c>
      <c r="O352" s="47"/>
      <c r="P352" s="230">
        <f>O352*H352</f>
        <v>0</v>
      </c>
      <c r="Q352" s="230">
        <v>0.0082000000000000007</v>
      </c>
      <c r="R352" s="230">
        <f>Q352*H352</f>
        <v>0.11030640000000001</v>
      </c>
      <c r="S352" s="230">
        <v>0</v>
      </c>
      <c r="T352" s="231">
        <f>S352*H352</f>
        <v>0</v>
      </c>
      <c r="AR352" s="24" t="s">
        <v>127</v>
      </c>
      <c r="AT352" s="24" t="s">
        <v>122</v>
      </c>
      <c r="AU352" s="24" t="s">
        <v>79</v>
      </c>
      <c r="AY352" s="24" t="s">
        <v>119</v>
      </c>
      <c r="BE352" s="232">
        <f>IF(N352="základní",J352,0)</f>
        <v>0</v>
      </c>
      <c r="BF352" s="232">
        <f>IF(N352="snížená",J352,0)</f>
        <v>0</v>
      </c>
      <c r="BG352" s="232">
        <f>IF(N352="zákl. přenesená",J352,0)</f>
        <v>0</v>
      </c>
      <c r="BH352" s="232">
        <f>IF(N352="sníž. přenesená",J352,0)</f>
        <v>0</v>
      </c>
      <c r="BI352" s="232">
        <f>IF(N352="nulová",J352,0)</f>
        <v>0</v>
      </c>
      <c r="BJ352" s="24" t="s">
        <v>77</v>
      </c>
      <c r="BK352" s="232">
        <f>ROUND(I352*H352,2)</f>
        <v>0</v>
      </c>
      <c r="BL352" s="24" t="s">
        <v>127</v>
      </c>
      <c r="BM352" s="24" t="s">
        <v>710</v>
      </c>
    </row>
    <row r="353" s="12" customFormat="1">
      <c r="B353" s="244"/>
      <c r="C353" s="245"/>
      <c r="D353" s="235" t="s">
        <v>132</v>
      </c>
      <c r="E353" s="246" t="s">
        <v>21</v>
      </c>
      <c r="F353" s="247" t="s">
        <v>711</v>
      </c>
      <c r="G353" s="245"/>
      <c r="H353" s="248">
        <v>13.452</v>
      </c>
      <c r="I353" s="249"/>
      <c r="J353" s="245"/>
      <c r="K353" s="245"/>
      <c r="L353" s="250"/>
      <c r="M353" s="251"/>
      <c r="N353" s="252"/>
      <c r="O353" s="252"/>
      <c r="P353" s="252"/>
      <c r="Q353" s="252"/>
      <c r="R353" s="252"/>
      <c r="S353" s="252"/>
      <c r="T353" s="253"/>
      <c r="AT353" s="254" t="s">
        <v>132</v>
      </c>
      <c r="AU353" s="254" t="s">
        <v>79</v>
      </c>
      <c r="AV353" s="12" t="s">
        <v>79</v>
      </c>
      <c r="AW353" s="12" t="s">
        <v>33</v>
      </c>
      <c r="AX353" s="12" t="s">
        <v>77</v>
      </c>
      <c r="AY353" s="254" t="s">
        <v>119</v>
      </c>
    </row>
    <row r="354" s="1" customFormat="1" ht="16.5" customHeight="1">
      <c r="B354" s="46"/>
      <c r="C354" s="221" t="s">
        <v>712</v>
      </c>
      <c r="D354" s="221" t="s">
        <v>122</v>
      </c>
      <c r="E354" s="222" t="s">
        <v>713</v>
      </c>
      <c r="F354" s="223" t="s">
        <v>714</v>
      </c>
      <c r="G354" s="224" t="s">
        <v>209</v>
      </c>
      <c r="H354" s="225">
        <v>13.452</v>
      </c>
      <c r="I354" s="226"/>
      <c r="J354" s="227">
        <f>ROUND(I354*H354,2)</f>
        <v>0</v>
      </c>
      <c r="K354" s="223" t="s">
        <v>126</v>
      </c>
      <c r="L354" s="72"/>
      <c r="M354" s="228" t="s">
        <v>21</v>
      </c>
      <c r="N354" s="229" t="s">
        <v>40</v>
      </c>
      <c r="O354" s="47"/>
      <c r="P354" s="230">
        <f>O354*H354</f>
        <v>0</v>
      </c>
      <c r="Q354" s="230">
        <v>0</v>
      </c>
      <c r="R354" s="230">
        <f>Q354*H354</f>
        <v>0</v>
      </c>
      <c r="S354" s="230">
        <v>0</v>
      </c>
      <c r="T354" s="231">
        <f>S354*H354</f>
        <v>0</v>
      </c>
      <c r="AR354" s="24" t="s">
        <v>127</v>
      </c>
      <c r="AT354" s="24" t="s">
        <v>122</v>
      </c>
      <c r="AU354" s="24" t="s">
        <v>79</v>
      </c>
      <c r="AY354" s="24" t="s">
        <v>119</v>
      </c>
      <c r="BE354" s="232">
        <f>IF(N354="základní",J354,0)</f>
        <v>0</v>
      </c>
      <c r="BF354" s="232">
        <f>IF(N354="snížená",J354,0)</f>
        <v>0</v>
      </c>
      <c r="BG354" s="232">
        <f>IF(N354="zákl. přenesená",J354,0)</f>
        <v>0</v>
      </c>
      <c r="BH354" s="232">
        <f>IF(N354="sníž. přenesená",J354,0)</f>
        <v>0</v>
      </c>
      <c r="BI354" s="232">
        <f>IF(N354="nulová",J354,0)</f>
        <v>0</v>
      </c>
      <c r="BJ354" s="24" t="s">
        <v>77</v>
      </c>
      <c r="BK354" s="232">
        <f>ROUND(I354*H354,2)</f>
        <v>0</v>
      </c>
      <c r="BL354" s="24" t="s">
        <v>127</v>
      </c>
      <c r="BM354" s="24" t="s">
        <v>715</v>
      </c>
    </row>
    <row r="355" s="1" customFormat="1" ht="16.5" customHeight="1">
      <c r="B355" s="46"/>
      <c r="C355" s="221" t="s">
        <v>716</v>
      </c>
      <c r="D355" s="221" t="s">
        <v>122</v>
      </c>
      <c r="E355" s="222" t="s">
        <v>717</v>
      </c>
      <c r="F355" s="223" t="s">
        <v>718</v>
      </c>
      <c r="G355" s="224" t="s">
        <v>235</v>
      </c>
      <c r="H355" s="225">
        <v>54.433999999999998</v>
      </c>
      <c r="I355" s="226"/>
      <c r="J355" s="227">
        <f>ROUND(I355*H355,2)</f>
        <v>0</v>
      </c>
      <c r="K355" s="223" t="s">
        <v>126</v>
      </c>
      <c r="L355" s="72"/>
      <c r="M355" s="228" t="s">
        <v>21</v>
      </c>
      <c r="N355" s="229" t="s">
        <v>40</v>
      </c>
      <c r="O355" s="47"/>
      <c r="P355" s="230">
        <f>O355*H355</f>
        <v>0</v>
      </c>
      <c r="Q355" s="230">
        <v>0.00088000000000000003</v>
      </c>
      <c r="R355" s="230">
        <f>Q355*H355</f>
        <v>0.047901920000000001</v>
      </c>
      <c r="S355" s="230">
        <v>0</v>
      </c>
      <c r="T355" s="231">
        <f>S355*H355</f>
        <v>0</v>
      </c>
      <c r="AR355" s="24" t="s">
        <v>127</v>
      </c>
      <c r="AT355" s="24" t="s">
        <v>122</v>
      </c>
      <c r="AU355" s="24" t="s">
        <v>79</v>
      </c>
      <c r="AY355" s="24" t="s">
        <v>119</v>
      </c>
      <c r="BE355" s="232">
        <f>IF(N355="základní",J355,0)</f>
        <v>0</v>
      </c>
      <c r="BF355" s="232">
        <f>IF(N355="snížená",J355,0)</f>
        <v>0</v>
      </c>
      <c r="BG355" s="232">
        <f>IF(N355="zákl. přenesená",J355,0)</f>
        <v>0</v>
      </c>
      <c r="BH355" s="232">
        <f>IF(N355="sníž. přenesená",J355,0)</f>
        <v>0</v>
      </c>
      <c r="BI355" s="232">
        <f>IF(N355="nulová",J355,0)</f>
        <v>0</v>
      </c>
      <c r="BJ355" s="24" t="s">
        <v>77</v>
      </c>
      <c r="BK355" s="232">
        <f>ROUND(I355*H355,2)</f>
        <v>0</v>
      </c>
      <c r="BL355" s="24" t="s">
        <v>127</v>
      </c>
      <c r="BM355" s="24" t="s">
        <v>719</v>
      </c>
    </row>
    <row r="356" s="12" customFormat="1">
      <c r="B356" s="244"/>
      <c r="C356" s="245"/>
      <c r="D356" s="235" t="s">
        <v>132</v>
      </c>
      <c r="E356" s="246" t="s">
        <v>21</v>
      </c>
      <c r="F356" s="247" t="s">
        <v>720</v>
      </c>
      <c r="G356" s="245"/>
      <c r="H356" s="248">
        <v>54.433999999999998</v>
      </c>
      <c r="I356" s="249"/>
      <c r="J356" s="245"/>
      <c r="K356" s="245"/>
      <c r="L356" s="250"/>
      <c r="M356" s="251"/>
      <c r="N356" s="252"/>
      <c r="O356" s="252"/>
      <c r="P356" s="252"/>
      <c r="Q356" s="252"/>
      <c r="R356" s="252"/>
      <c r="S356" s="252"/>
      <c r="T356" s="253"/>
      <c r="AT356" s="254" t="s">
        <v>132</v>
      </c>
      <c r="AU356" s="254" t="s">
        <v>79</v>
      </c>
      <c r="AV356" s="12" t="s">
        <v>79</v>
      </c>
      <c r="AW356" s="12" t="s">
        <v>33</v>
      </c>
      <c r="AX356" s="12" t="s">
        <v>77</v>
      </c>
      <c r="AY356" s="254" t="s">
        <v>119</v>
      </c>
    </row>
    <row r="357" s="1" customFormat="1" ht="16.5" customHeight="1">
      <c r="B357" s="46"/>
      <c r="C357" s="221" t="s">
        <v>721</v>
      </c>
      <c r="D357" s="221" t="s">
        <v>122</v>
      </c>
      <c r="E357" s="222" t="s">
        <v>722</v>
      </c>
      <c r="F357" s="223" t="s">
        <v>723</v>
      </c>
      <c r="G357" s="224" t="s">
        <v>235</v>
      </c>
      <c r="H357" s="225">
        <v>54.433999999999998</v>
      </c>
      <c r="I357" s="226"/>
      <c r="J357" s="227">
        <f>ROUND(I357*H357,2)</f>
        <v>0</v>
      </c>
      <c r="K357" s="223" t="s">
        <v>126</v>
      </c>
      <c r="L357" s="72"/>
      <c r="M357" s="228" t="s">
        <v>21</v>
      </c>
      <c r="N357" s="229" t="s">
        <v>40</v>
      </c>
      <c r="O357" s="47"/>
      <c r="P357" s="230">
        <f>O357*H357</f>
        <v>0</v>
      </c>
      <c r="Q357" s="230">
        <v>0</v>
      </c>
      <c r="R357" s="230">
        <f>Q357*H357</f>
        <v>0</v>
      </c>
      <c r="S357" s="230">
        <v>0</v>
      </c>
      <c r="T357" s="231">
        <f>S357*H357</f>
        <v>0</v>
      </c>
      <c r="AR357" s="24" t="s">
        <v>127</v>
      </c>
      <c r="AT357" s="24" t="s">
        <v>122</v>
      </c>
      <c r="AU357" s="24" t="s">
        <v>79</v>
      </c>
      <c r="AY357" s="24" t="s">
        <v>119</v>
      </c>
      <c r="BE357" s="232">
        <f>IF(N357="základní",J357,0)</f>
        <v>0</v>
      </c>
      <c r="BF357" s="232">
        <f>IF(N357="snížená",J357,0)</f>
        <v>0</v>
      </c>
      <c r="BG357" s="232">
        <f>IF(N357="zákl. přenesená",J357,0)</f>
        <v>0</v>
      </c>
      <c r="BH357" s="232">
        <f>IF(N357="sníž. přenesená",J357,0)</f>
        <v>0</v>
      </c>
      <c r="BI357" s="232">
        <f>IF(N357="nulová",J357,0)</f>
        <v>0</v>
      </c>
      <c r="BJ357" s="24" t="s">
        <v>77</v>
      </c>
      <c r="BK357" s="232">
        <f>ROUND(I357*H357,2)</f>
        <v>0</v>
      </c>
      <c r="BL357" s="24" t="s">
        <v>127</v>
      </c>
      <c r="BM357" s="24" t="s">
        <v>724</v>
      </c>
    </row>
    <row r="358" s="1" customFormat="1" ht="16.5" customHeight="1">
      <c r="B358" s="46"/>
      <c r="C358" s="221" t="s">
        <v>725</v>
      </c>
      <c r="D358" s="221" t="s">
        <v>122</v>
      </c>
      <c r="E358" s="222" t="s">
        <v>726</v>
      </c>
      <c r="F358" s="223" t="s">
        <v>727</v>
      </c>
      <c r="G358" s="224" t="s">
        <v>235</v>
      </c>
      <c r="H358" s="225">
        <v>136.08600000000001</v>
      </c>
      <c r="I358" s="226"/>
      <c r="J358" s="227">
        <f>ROUND(I358*H358,2)</f>
        <v>0</v>
      </c>
      <c r="K358" s="223" t="s">
        <v>126</v>
      </c>
      <c r="L358" s="72"/>
      <c r="M358" s="228" t="s">
        <v>21</v>
      </c>
      <c r="N358" s="229" t="s">
        <v>40</v>
      </c>
      <c r="O358" s="47"/>
      <c r="P358" s="230">
        <f>O358*H358</f>
        <v>0</v>
      </c>
      <c r="Q358" s="230">
        <v>0</v>
      </c>
      <c r="R358" s="230">
        <f>Q358*H358</f>
        <v>0</v>
      </c>
      <c r="S358" s="230">
        <v>0</v>
      </c>
      <c r="T358" s="231">
        <f>S358*H358</f>
        <v>0</v>
      </c>
      <c r="AR358" s="24" t="s">
        <v>127</v>
      </c>
      <c r="AT358" s="24" t="s">
        <v>122</v>
      </c>
      <c r="AU358" s="24" t="s">
        <v>79</v>
      </c>
      <c r="AY358" s="24" t="s">
        <v>119</v>
      </c>
      <c r="BE358" s="232">
        <f>IF(N358="základní",J358,0)</f>
        <v>0</v>
      </c>
      <c r="BF358" s="232">
        <f>IF(N358="snížená",J358,0)</f>
        <v>0</v>
      </c>
      <c r="BG358" s="232">
        <f>IF(N358="zákl. přenesená",J358,0)</f>
        <v>0</v>
      </c>
      <c r="BH358" s="232">
        <f>IF(N358="sníž. přenesená",J358,0)</f>
        <v>0</v>
      </c>
      <c r="BI358" s="232">
        <f>IF(N358="nulová",J358,0)</f>
        <v>0</v>
      </c>
      <c r="BJ358" s="24" t="s">
        <v>77</v>
      </c>
      <c r="BK358" s="232">
        <f>ROUND(I358*H358,2)</f>
        <v>0</v>
      </c>
      <c r="BL358" s="24" t="s">
        <v>127</v>
      </c>
      <c r="BM358" s="24" t="s">
        <v>728</v>
      </c>
    </row>
    <row r="359" s="12" customFormat="1">
      <c r="B359" s="244"/>
      <c r="C359" s="245"/>
      <c r="D359" s="235" t="s">
        <v>132</v>
      </c>
      <c r="E359" s="246" t="s">
        <v>21</v>
      </c>
      <c r="F359" s="247" t="s">
        <v>729</v>
      </c>
      <c r="G359" s="245"/>
      <c r="H359" s="248">
        <v>136.08600000000001</v>
      </c>
      <c r="I359" s="249"/>
      <c r="J359" s="245"/>
      <c r="K359" s="245"/>
      <c r="L359" s="250"/>
      <c r="M359" s="251"/>
      <c r="N359" s="252"/>
      <c r="O359" s="252"/>
      <c r="P359" s="252"/>
      <c r="Q359" s="252"/>
      <c r="R359" s="252"/>
      <c r="S359" s="252"/>
      <c r="T359" s="253"/>
      <c r="AT359" s="254" t="s">
        <v>132</v>
      </c>
      <c r="AU359" s="254" t="s">
        <v>79</v>
      </c>
      <c r="AV359" s="12" t="s">
        <v>79</v>
      </c>
      <c r="AW359" s="12" t="s">
        <v>33</v>
      </c>
      <c r="AX359" s="12" t="s">
        <v>77</v>
      </c>
      <c r="AY359" s="254" t="s">
        <v>119</v>
      </c>
    </row>
    <row r="360" s="1" customFormat="1" ht="16.5" customHeight="1">
      <c r="B360" s="46"/>
      <c r="C360" s="221" t="s">
        <v>730</v>
      </c>
      <c r="D360" s="221" t="s">
        <v>122</v>
      </c>
      <c r="E360" s="222" t="s">
        <v>731</v>
      </c>
      <c r="F360" s="223" t="s">
        <v>732</v>
      </c>
      <c r="G360" s="224" t="s">
        <v>235</v>
      </c>
      <c r="H360" s="225">
        <v>50.587000000000003</v>
      </c>
      <c r="I360" s="226"/>
      <c r="J360" s="227">
        <f>ROUND(I360*H360,2)</f>
        <v>0</v>
      </c>
      <c r="K360" s="223" t="s">
        <v>126</v>
      </c>
      <c r="L360" s="72"/>
      <c r="M360" s="228" t="s">
        <v>21</v>
      </c>
      <c r="N360" s="229" t="s">
        <v>40</v>
      </c>
      <c r="O360" s="47"/>
      <c r="P360" s="230">
        <f>O360*H360</f>
        <v>0</v>
      </c>
      <c r="Q360" s="230">
        <v>0.12171</v>
      </c>
      <c r="R360" s="230">
        <f>Q360*H360</f>
        <v>6.1569437700000007</v>
      </c>
      <c r="S360" s="230">
        <v>2.3999999999999999</v>
      </c>
      <c r="T360" s="231">
        <f>S360*H360</f>
        <v>121.4088</v>
      </c>
      <c r="AR360" s="24" t="s">
        <v>127</v>
      </c>
      <c r="AT360" s="24" t="s">
        <v>122</v>
      </c>
      <c r="AU360" s="24" t="s">
        <v>79</v>
      </c>
      <c r="AY360" s="24" t="s">
        <v>119</v>
      </c>
      <c r="BE360" s="232">
        <f>IF(N360="základní",J360,0)</f>
        <v>0</v>
      </c>
      <c r="BF360" s="232">
        <f>IF(N360="snížená",J360,0)</f>
        <v>0</v>
      </c>
      <c r="BG360" s="232">
        <f>IF(N360="zákl. přenesená",J360,0)</f>
        <v>0</v>
      </c>
      <c r="BH360" s="232">
        <f>IF(N360="sníž. přenesená",J360,0)</f>
        <v>0</v>
      </c>
      <c r="BI360" s="232">
        <f>IF(N360="nulová",J360,0)</f>
        <v>0</v>
      </c>
      <c r="BJ360" s="24" t="s">
        <v>77</v>
      </c>
      <c r="BK360" s="232">
        <f>ROUND(I360*H360,2)</f>
        <v>0</v>
      </c>
      <c r="BL360" s="24" t="s">
        <v>127</v>
      </c>
      <c r="BM360" s="24" t="s">
        <v>733</v>
      </c>
    </row>
    <row r="361" s="11" customFormat="1">
      <c r="B361" s="233"/>
      <c r="C361" s="234"/>
      <c r="D361" s="235" t="s">
        <v>132</v>
      </c>
      <c r="E361" s="236" t="s">
        <v>21</v>
      </c>
      <c r="F361" s="237" t="s">
        <v>734</v>
      </c>
      <c r="G361" s="234"/>
      <c r="H361" s="236" t="s">
        <v>21</v>
      </c>
      <c r="I361" s="238"/>
      <c r="J361" s="234"/>
      <c r="K361" s="234"/>
      <c r="L361" s="239"/>
      <c r="M361" s="240"/>
      <c r="N361" s="241"/>
      <c r="O361" s="241"/>
      <c r="P361" s="241"/>
      <c r="Q361" s="241"/>
      <c r="R361" s="241"/>
      <c r="S361" s="241"/>
      <c r="T361" s="242"/>
      <c r="AT361" s="243" t="s">
        <v>132</v>
      </c>
      <c r="AU361" s="243" t="s">
        <v>79</v>
      </c>
      <c r="AV361" s="11" t="s">
        <v>77</v>
      </c>
      <c r="AW361" s="11" t="s">
        <v>33</v>
      </c>
      <c r="AX361" s="11" t="s">
        <v>69</v>
      </c>
      <c r="AY361" s="243" t="s">
        <v>119</v>
      </c>
    </row>
    <row r="362" s="12" customFormat="1">
      <c r="B362" s="244"/>
      <c r="C362" s="245"/>
      <c r="D362" s="235" t="s">
        <v>132</v>
      </c>
      <c r="E362" s="246" t="s">
        <v>21</v>
      </c>
      <c r="F362" s="247" t="s">
        <v>735</v>
      </c>
      <c r="G362" s="245"/>
      <c r="H362" s="248">
        <v>3.5369999999999999</v>
      </c>
      <c r="I362" s="249"/>
      <c r="J362" s="245"/>
      <c r="K362" s="245"/>
      <c r="L362" s="250"/>
      <c r="M362" s="251"/>
      <c r="N362" s="252"/>
      <c r="O362" s="252"/>
      <c r="P362" s="252"/>
      <c r="Q362" s="252"/>
      <c r="R362" s="252"/>
      <c r="S362" s="252"/>
      <c r="T362" s="253"/>
      <c r="AT362" s="254" t="s">
        <v>132</v>
      </c>
      <c r="AU362" s="254" t="s">
        <v>79</v>
      </c>
      <c r="AV362" s="12" t="s">
        <v>79</v>
      </c>
      <c r="AW362" s="12" t="s">
        <v>33</v>
      </c>
      <c r="AX362" s="12" t="s">
        <v>69</v>
      </c>
      <c r="AY362" s="254" t="s">
        <v>119</v>
      </c>
    </row>
    <row r="363" s="11" customFormat="1">
      <c r="B363" s="233"/>
      <c r="C363" s="234"/>
      <c r="D363" s="235" t="s">
        <v>132</v>
      </c>
      <c r="E363" s="236" t="s">
        <v>21</v>
      </c>
      <c r="F363" s="237" t="s">
        <v>736</v>
      </c>
      <c r="G363" s="234"/>
      <c r="H363" s="236" t="s">
        <v>21</v>
      </c>
      <c r="I363" s="238"/>
      <c r="J363" s="234"/>
      <c r="K363" s="234"/>
      <c r="L363" s="239"/>
      <c r="M363" s="240"/>
      <c r="N363" s="241"/>
      <c r="O363" s="241"/>
      <c r="P363" s="241"/>
      <c r="Q363" s="241"/>
      <c r="R363" s="241"/>
      <c r="S363" s="241"/>
      <c r="T363" s="242"/>
      <c r="AT363" s="243" t="s">
        <v>132</v>
      </c>
      <c r="AU363" s="243" t="s">
        <v>79</v>
      </c>
      <c r="AV363" s="11" t="s">
        <v>77</v>
      </c>
      <c r="AW363" s="11" t="s">
        <v>33</v>
      </c>
      <c r="AX363" s="11" t="s">
        <v>69</v>
      </c>
      <c r="AY363" s="243" t="s">
        <v>119</v>
      </c>
    </row>
    <row r="364" s="12" customFormat="1">
      <c r="B364" s="244"/>
      <c r="C364" s="245"/>
      <c r="D364" s="235" t="s">
        <v>132</v>
      </c>
      <c r="E364" s="246" t="s">
        <v>21</v>
      </c>
      <c r="F364" s="247" t="s">
        <v>737</v>
      </c>
      <c r="G364" s="245"/>
      <c r="H364" s="248">
        <v>20.050000000000001</v>
      </c>
      <c r="I364" s="249"/>
      <c r="J364" s="245"/>
      <c r="K364" s="245"/>
      <c r="L364" s="250"/>
      <c r="M364" s="251"/>
      <c r="N364" s="252"/>
      <c r="O364" s="252"/>
      <c r="P364" s="252"/>
      <c r="Q364" s="252"/>
      <c r="R364" s="252"/>
      <c r="S364" s="252"/>
      <c r="T364" s="253"/>
      <c r="AT364" s="254" t="s">
        <v>132</v>
      </c>
      <c r="AU364" s="254" t="s">
        <v>79</v>
      </c>
      <c r="AV364" s="12" t="s">
        <v>79</v>
      </c>
      <c r="AW364" s="12" t="s">
        <v>33</v>
      </c>
      <c r="AX364" s="12" t="s">
        <v>69</v>
      </c>
      <c r="AY364" s="254" t="s">
        <v>119</v>
      </c>
    </row>
    <row r="365" s="11" customFormat="1">
      <c r="B365" s="233"/>
      <c r="C365" s="234"/>
      <c r="D365" s="235" t="s">
        <v>132</v>
      </c>
      <c r="E365" s="236" t="s">
        <v>21</v>
      </c>
      <c r="F365" s="237" t="s">
        <v>738</v>
      </c>
      <c r="G365" s="234"/>
      <c r="H365" s="236" t="s">
        <v>21</v>
      </c>
      <c r="I365" s="238"/>
      <c r="J365" s="234"/>
      <c r="K365" s="234"/>
      <c r="L365" s="239"/>
      <c r="M365" s="240"/>
      <c r="N365" s="241"/>
      <c r="O365" s="241"/>
      <c r="P365" s="241"/>
      <c r="Q365" s="241"/>
      <c r="R365" s="241"/>
      <c r="S365" s="241"/>
      <c r="T365" s="242"/>
      <c r="AT365" s="243" t="s">
        <v>132</v>
      </c>
      <c r="AU365" s="243" t="s">
        <v>79</v>
      </c>
      <c r="AV365" s="11" t="s">
        <v>77</v>
      </c>
      <c r="AW365" s="11" t="s">
        <v>33</v>
      </c>
      <c r="AX365" s="11" t="s">
        <v>69</v>
      </c>
      <c r="AY365" s="243" t="s">
        <v>119</v>
      </c>
    </row>
    <row r="366" s="12" customFormat="1">
      <c r="B366" s="244"/>
      <c r="C366" s="245"/>
      <c r="D366" s="235" t="s">
        <v>132</v>
      </c>
      <c r="E366" s="246" t="s">
        <v>21</v>
      </c>
      <c r="F366" s="247" t="s">
        <v>739</v>
      </c>
      <c r="G366" s="245"/>
      <c r="H366" s="248">
        <v>27</v>
      </c>
      <c r="I366" s="249"/>
      <c r="J366" s="245"/>
      <c r="K366" s="245"/>
      <c r="L366" s="250"/>
      <c r="M366" s="251"/>
      <c r="N366" s="252"/>
      <c r="O366" s="252"/>
      <c r="P366" s="252"/>
      <c r="Q366" s="252"/>
      <c r="R366" s="252"/>
      <c r="S366" s="252"/>
      <c r="T366" s="253"/>
      <c r="AT366" s="254" t="s">
        <v>132</v>
      </c>
      <c r="AU366" s="254" t="s">
        <v>79</v>
      </c>
      <c r="AV366" s="12" t="s">
        <v>79</v>
      </c>
      <c r="AW366" s="12" t="s">
        <v>33</v>
      </c>
      <c r="AX366" s="12" t="s">
        <v>69</v>
      </c>
      <c r="AY366" s="254" t="s">
        <v>119</v>
      </c>
    </row>
    <row r="367" s="13" customFormat="1">
      <c r="B367" s="259"/>
      <c r="C367" s="260"/>
      <c r="D367" s="235" t="s">
        <v>132</v>
      </c>
      <c r="E367" s="261" t="s">
        <v>21</v>
      </c>
      <c r="F367" s="262" t="s">
        <v>246</v>
      </c>
      <c r="G367" s="260"/>
      <c r="H367" s="263">
        <v>50.587000000000003</v>
      </c>
      <c r="I367" s="264"/>
      <c r="J367" s="260"/>
      <c r="K367" s="260"/>
      <c r="L367" s="265"/>
      <c r="M367" s="266"/>
      <c r="N367" s="267"/>
      <c r="O367" s="267"/>
      <c r="P367" s="267"/>
      <c r="Q367" s="267"/>
      <c r="R367" s="267"/>
      <c r="S367" s="267"/>
      <c r="T367" s="268"/>
      <c r="AT367" s="269" t="s">
        <v>132</v>
      </c>
      <c r="AU367" s="269" t="s">
        <v>79</v>
      </c>
      <c r="AV367" s="13" t="s">
        <v>127</v>
      </c>
      <c r="AW367" s="13" t="s">
        <v>33</v>
      </c>
      <c r="AX367" s="13" t="s">
        <v>77</v>
      </c>
      <c r="AY367" s="269" t="s">
        <v>119</v>
      </c>
    </row>
    <row r="368" s="1" customFormat="1" ht="25.5" customHeight="1">
      <c r="B368" s="46"/>
      <c r="C368" s="221" t="s">
        <v>740</v>
      </c>
      <c r="D368" s="221" t="s">
        <v>122</v>
      </c>
      <c r="E368" s="222" t="s">
        <v>741</v>
      </c>
      <c r="F368" s="223" t="s">
        <v>742</v>
      </c>
      <c r="G368" s="224" t="s">
        <v>324</v>
      </c>
      <c r="H368" s="225">
        <v>650</v>
      </c>
      <c r="I368" s="226"/>
      <c r="J368" s="227">
        <f>ROUND(I368*H368,2)</f>
        <v>0</v>
      </c>
      <c r="K368" s="223" t="s">
        <v>126</v>
      </c>
      <c r="L368" s="72"/>
      <c r="M368" s="228" t="s">
        <v>21</v>
      </c>
      <c r="N368" s="229" t="s">
        <v>40</v>
      </c>
      <c r="O368" s="47"/>
      <c r="P368" s="230">
        <f>O368*H368</f>
        <v>0</v>
      </c>
      <c r="Q368" s="230">
        <v>0</v>
      </c>
      <c r="R368" s="230">
        <f>Q368*H368</f>
        <v>0</v>
      </c>
      <c r="S368" s="230">
        <v>0.001</v>
      </c>
      <c r="T368" s="231">
        <f>S368*H368</f>
        <v>0.65000000000000002</v>
      </c>
      <c r="AR368" s="24" t="s">
        <v>127</v>
      </c>
      <c r="AT368" s="24" t="s">
        <v>122</v>
      </c>
      <c r="AU368" s="24" t="s">
        <v>79</v>
      </c>
      <c r="AY368" s="24" t="s">
        <v>119</v>
      </c>
      <c r="BE368" s="232">
        <f>IF(N368="základní",J368,0)</f>
        <v>0</v>
      </c>
      <c r="BF368" s="232">
        <f>IF(N368="snížená",J368,0)</f>
        <v>0</v>
      </c>
      <c r="BG368" s="232">
        <f>IF(N368="zákl. přenesená",J368,0)</f>
        <v>0</v>
      </c>
      <c r="BH368" s="232">
        <f>IF(N368="sníž. přenesená",J368,0)</f>
        <v>0</v>
      </c>
      <c r="BI368" s="232">
        <f>IF(N368="nulová",J368,0)</f>
        <v>0</v>
      </c>
      <c r="BJ368" s="24" t="s">
        <v>77</v>
      </c>
      <c r="BK368" s="232">
        <f>ROUND(I368*H368,2)</f>
        <v>0</v>
      </c>
      <c r="BL368" s="24" t="s">
        <v>127</v>
      </c>
      <c r="BM368" s="24" t="s">
        <v>743</v>
      </c>
    </row>
    <row r="369" s="11" customFormat="1">
      <c r="B369" s="233"/>
      <c r="C369" s="234"/>
      <c r="D369" s="235" t="s">
        <v>132</v>
      </c>
      <c r="E369" s="236" t="s">
        <v>21</v>
      </c>
      <c r="F369" s="237" t="s">
        <v>744</v>
      </c>
      <c r="G369" s="234"/>
      <c r="H369" s="236" t="s">
        <v>21</v>
      </c>
      <c r="I369" s="238"/>
      <c r="J369" s="234"/>
      <c r="K369" s="234"/>
      <c r="L369" s="239"/>
      <c r="M369" s="240"/>
      <c r="N369" s="241"/>
      <c r="O369" s="241"/>
      <c r="P369" s="241"/>
      <c r="Q369" s="241"/>
      <c r="R369" s="241"/>
      <c r="S369" s="241"/>
      <c r="T369" s="242"/>
      <c r="AT369" s="243" t="s">
        <v>132</v>
      </c>
      <c r="AU369" s="243" t="s">
        <v>79</v>
      </c>
      <c r="AV369" s="11" t="s">
        <v>77</v>
      </c>
      <c r="AW369" s="11" t="s">
        <v>33</v>
      </c>
      <c r="AX369" s="11" t="s">
        <v>69</v>
      </c>
      <c r="AY369" s="243" t="s">
        <v>119</v>
      </c>
    </row>
    <row r="370" s="12" customFormat="1">
      <c r="B370" s="244"/>
      <c r="C370" s="245"/>
      <c r="D370" s="235" t="s">
        <v>132</v>
      </c>
      <c r="E370" s="246" t="s">
        <v>21</v>
      </c>
      <c r="F370" s="247" t="s">
        <v>745</v>
      </c>
      <c r="G370" s="245"/>
      <c r="H370" s="248">
        <v>650</v>
      </c>
      <c r="I370" s="249"/>
      <c r="J370" s="245"/>
      <c r="K370" s="245"/>
      <c r="L370" s="250"/>
      <c r="M370" s="251"/>
      <c r="N370" s="252"/>
      <c r="O370" s="252"/>
      <c r="P370" s="252"/>
      <c r="Q370" s="252"/>
      <c r="R370" s="252"/>
      <c r="S370" s="252"/>
      <c r="T370" s="253"/>
      <c r="AT370" s="254" t="s">
        <v>132</v>
      </c>
      <c r="AU370" s="254" t="s">
        <v>79</v>
      </c>
      <c r="AV370" s="12" t="s">
        <v>79</v>
      </c>
      <c r="AW370" s="12" t="s">
        <v>33</v>
      </c>
      <c r="AX370" s="12" t="s">
        <v>77</v>
      </c>
      <c r="AY370" s="254" t="s">
        <v>119</v>
      </c>
    </row>
    <row r="371" s="1" customFormat="1" ht="16.5" customHeight="1">
      <c r="B371" s="46"/>
      <c r="C371" s="221" t="s">
        <v>746</v>
      </c>
      <c r="D371" s="221" t="s">
        <v>122</v>
      </c>
      <c r="E371" s="222" t="s">
        <v>747</v>
      </c>
      <c r="F371" s="223" t="s">
        <v>748</v>
      </c>
      <c r="G371" s="224" t="s">
        <v>209</v>
      </c>
      <c r="H371" s="225">
        <v>7.4000000000000004</v>
      </c>
      <c r="I371" s="226"/>
      <c r="J371" s="227">
        <f>ROUND(I371*H371,2)</f>
        <v>0</v>
      </c>
      <c r="K371" s="223" t="s">
        <v>126</v>
      </c>
      <c r="L371" s="72"/>
      <c r="M371" s="228" t="s">
        <v>21</v>
      </c>
      <c r="N371" s="229" t="s">
        <v>40</v>
      </c>
      <c r="O371" s="47"/>
      <c r="P371" s="230">
        <f>O371*H371</f>
        <v>0</v>
      </c>
      <c r="Q371" s="230">
        <v>0</v>
      </c>
      <c r="R371" s="230">
        <f>Q371*H371</f>
        <v>0</v>
      </c>
      <c r="S371" s="230">
        <v>0.34999999999999998</v>
      </c>
      <c r="T371" s="231">
        <f>S371*H371</f>
        <v>2.5899999999999999</v>
      </c>
      <c r="AR371" s="24" t="s">
        <v>127</v>
      </c>
      <c r="AT371" s="24" t="s">
        <v>122</v>
      </c>
      <c r="AU371" s="24" t="s">
        <v>79</v>
      </c>
      <c r="AY371" s="24" t="s">
        <v>119</v>
      </c>
      <c r="BE371" s="232">
        <f>IF(N371="základní",J371,0)</f>
        <v>0</v>
      </c>
      <c r="BF371" s="232">
        <f>IF(N371="snížená",J371,0)</f>
        <v>0</v>
      </c>
      <c r="BG371" s="232">
        <f>IF(N371="zákl. přenesená",J371,0)</f>
        <v>0</v>
      </c>
      <c r="BH371" s="232">
        <f>IF(N371="sníž. přenesená",J371,0)</f>
        <v>0</v>
      </c>
      <c r="BI371" s="232">
        <f>IF(N371="nulová",J371,0)</f>
        <v>0</v>
      </c>
      <c r="BJ371" s="24" t="s">
        <v>77</v>
      </c>
      <c r="BK371" s="232">
        <f>ROUND(I371*H371,2)</f>
        <v>0</v>
      </c>
      <c r="BL371" s="24" t="s">
        <v>127</v>
      </c>
      <c r="BM371" s="24" t="s">
        <v>749</v>
      </c>
    </row>
    <row r="372" s="12" customFormat="1">
      <c r="B372" s="244"/>
      <c r="C372" s="245"/>
      <c r="D372" s="235" t="s">
        <v>132</v>
      </c>
      <c r="E372" s="246" t="s">
        <v>21</v>
      </c>
      <c r="F372" s="247" t="s">
        <v>750</v>
      </c>
      <c r="G372" s="245"/>
      <c r="H372" s="248">
        <v>7.4000000000000004</v>
      </c>
      <c r="I372" s="249"/>
      <c r="J372" s="245"/>
      <c r="K372" s="245"/>
      <c r="L372" s="250"/>
      <c r="M372" s="251"/>
      <c r="N372" s="252"/>
      <c r="O372" s="252"/>
      <c r="P372" s="252"/>
      <c r="Q372" s="252"/>
      <c r="R372" s="252"/>
      <c r="S372" s="252"/>
      <c r="T372" s="253"/>
      <c r="AT372" s="254" t="s">
        <v>132</v>
      </c>
      <c r="AU372" s="254" t="s">
        <v>79</v>
      </c>
      <c r="AV372" s="12" t="s">
        <v>79</v>
      </c>
      <c r="AW372" s="12" t="s">
        <v>33</v>
      </c>
      <c r="AX372" s="12" t="s">
        <v>77</v>
      </c>
      <c r="AY372" s="254" t="s">
        <v>119</v>
      </c>
    </row>
    <row r="373" s="1" customFormat="1" ht="16.5" customHeight="1">
      <c r="B373" s="46"/>
      <c r="C373" s="221" t="s">
        <v>751</v>
      </c>
      <c r="D373" s="221" t="s">
        <v>122</v>
      </c>
      <c r="E373" s="222" t="s">
        <v>752</v>
      </c>
      <c r="F373" s="223" t="s">
        <v>753</v>
      </c>
      <c r="G373" s="224" t="s">
        <v>209</v>
      </c>
      <c r="H373" s="225">
        <v>10</v>
      </c>
      <c r="I373" s="226"/>
      <c r="J373" s="227">
        <f>ROUND(I373*H373,2)</f>
        <v>0</v>
      </c>
      <c r="K373" s="223" t="s">
        <v>126</v>
      </c>
      <c r="L373" s="72"/>
      <c r="M373" s="228" t="s">
        <v>21</v>
      </c>
      <c r="N373" s="229" t="s">
        <v>40</v>
      </c>
      <c r="O373" s="47"/>
      <c r="P373" s="230">
        <f>O373*H373</f>
        <v>0</v>
      </c>
      <c r="Q373" s="230">
        <v>8.0000000000000007E-05</v>
      </c>
      <c r="R373" s="230">
        <f>Q373*H373</f>
        <v>0.00080000000000000004</v>
      </c>
      <c r="S373" s="230">
        <v>0.017999999999999999</v>
      </c>
      <c r="T373" s="231">
        <f>S373*H373</f>
        <v>0.17999999999999999</v>
      </c>
      <c r="AR373" s="24" t="s">
        <v>127</v>
      </c>
      <c r="AT373" s="24" t="s">
        <v>122</v>
      </c>
      <c r="AU373" s="24" t="s">
        <v>79</v>
      </c>
      <c r="AY373" s="24" t="s">
        <v>119</v>
      </c>
      <c r="BE373" s="232">
        <f>IF(N373="základní",J373,0)</f>
        <v>0</v>
      </c>
      <c r="BF373" s="232">
        <f>IF(N373="snížená",J373,0)</f>
        <v>0</v>
      </c>
      <c r="BG373" s="232">
        <f>IF(N373="zákl. přenesená",J373,0)</f>
        <v>0</v>
      </c>
      <c r="BH373" s="232">
        <f>IF(N373="sníž. přenesená",J373,0)</f>
        <v>0</v>
      </c>
      <c r="BI373" s="232">
        <f>IF(N373="nulová",J373,0)</f>
        <v>0</v>
      </c>
      <c r="BJ373" s="24" t="s">
        <v>77</v>
      </c>
      <c r="BK373" s="232">
        <f>ROUND(I373*H373,2)</f>
        <v>0</v>
      </c>
      <c r="BL373" s="24" t="s">
        <v>127</v>
      </c>
      <c r="BM373" s="24" t="s">
        <v>754</v>
      </c>
    </row>
    <row r="374" s="12" customFormat="1">
      <c r="B374" s="244"/>
      <c r="C374" s="245"/>
      <c r="D374" s="235" t="s">
        <v>132</v>
      </c>
      <c r="E374" s="246" t="s">
        <v>21</v>
      </c>
      <c r="F374" s="247" t="s">
        <v>755</v>
      </c>
      <c r="G374" s="245"/>
      <c r="H374" s="248">
        <v>10</v>
      </c>
      <c r="I374" s="249"/>
      <c r="J374" s="245"/>
      <c r="K374" s="245"/>
      <c r="L374" s="250"/>
      <c r="M374" s="251"/>
      <c r="N374" s="252"/>
      <c r="O374" s="252"/>
      <c r="P374" s="252"/>
      <c r="Q374" s="252"/>
      <c r="R374" s="252"/>
      <c r="S374" s="252"/>
      <c r="T374" s="253"/>
      <c r="AT374" s="254" t="s">
        <v>132</v>
      </c>
      <c r="AU374" s="254" t="s">
        <v>79</v>
      </c>
      <c r="AV374" s="12" t="s">
        <v>79</v>
      </c>
      <c r="AW374" s="12" t="s">
        <v>33</v>
      </c>
      <c r="AX374" s="12" t="s">
        <v>77</v>
      </c>
      <c r="AY374" s="254" t="s">
        <v>119</v>
      </c>
    </row>
    <row r="375" s="1" customFormat="1" ht="16.5" customHeight="1">
      <c r="B375" s="46"/>
      <c r="C375" s="221" t="s">
        <v>756</v>
      </c>
      <c r="D375" s="221" t="s">
        <v>122</v>
      </c>
      <c r="E375" s="222" t="s">
        <v>757</v>
      </c>
      <c r="F375" s="223" t="s">
        <v>758</v>
      </c>
      <c r="G375" s="224" t="s">
        <v>187</v>
      </c>
      <c r="H375" s="225">
        <v>15.805999999999999</v>
      </c>
      <c r="I375" s="226"/>
      <c r="J375" s="227">
        <f>ROUND(I375*H375,2)</f>
        <v>0</v>
      </c>
      <c r="K375" s="223" t="s">
        <v>126</v>
      </c>
      <c r="L375" s="72"/>
      <c r="M375" s="228" t="s">
        <v>21</v>
      </c>
      <c r="N375" s="229" t="s">
        <v>40</v>
      </c>
      <c r="O375" s="47"/>
      <c r="P375" s="230">
        <f>O375*H375</f>
        <v>0</v>
      </c>
      <c r="Q375" s="230">
        <v>0</v>
      </c>
      <c r="R375" s="230">
        <f>Q375*H375</f>
        <v>0</v>
      </c>
      <c r="S375" s="230">
        <v>0.059999999999999998</v>
      </c>
      <c r="T375" s="231">
        <f>S375*H375</f>
        <v>0.94835999999999987</v>
      </c>
      <c r="AR375" s="24" t="s">
        <v>127</v>
      </c>
      <c r="AT375" s="24" t="s">
        <v>122</v>
      </c>
      <c r="AU375" s="24" t="s">
        <v>79</v>
      </c>
      <c r="AY375" s="24" t="s">
        <v>119</v>
      </c>
      <c r="BE375" s="232">
        <f>IF(N375="základní",J375,0)</f>
        <v>0</v>
      </c>
      <c r="BF375" s="232">
        <f>IF(N375="snížená",J375,0)</f>
        <v>0</v>
      </c>
      <c r="BG375" s="232">
        <f>IF(N375="zákl. přenesená",J375,0)</f>
        <v>0</v>
      </c>
      <c r="BH375" s="232">
        <f>IF(N375="sníž. přenesená",J375,0)</f>
        <v>0</v>
      </c>
      <c r="BI375" s="232">
        <f>IF(N375="nulová",J375,0)</f>
        <v>0</v>
      </c>
      <c r="BJ375" s="24" t="s">
        <v>77</v>
      </c>
      <c r="BK375" s="232">
        <f>ROUND(I375*H375,2)</f>
        <v>0</v>
      </c>
      <c r="BL375" s="24" t="s">
        <v>127</v>
      </c>
      <c r="BM375" s="24" t="s">
        <v>759</v>
      </c>
    </row>
    <row r="376" s="12" customFormat="1">
      <c r="B376" s="244"/>
      <c r="C376" s="245"/>
      <c r="D376" s="235" t="s">
        <v>132</v>
      </c>
      <c r="E376" s="246" t="s">
        <v>21</v>
      </c>
      <c r="F376" s="247" t="s">
        <v>760</v>
      </c>
      <c r="G376" s="245"/>
      <c r="H376" s="248">
        <v>15.805999999999999</v>
      </c>
      <c r="I376" s="249"/>
      <c r="J376" s="245"/>
      <c r="K376" s="245"/>
      <c r="L376" s="250"/>
      <c r="M376" s="251"/>
      <c r="N376" s="252"/>
      <c r="O376" s="252"/>
      <c r="P376" s="252"/>
      <c r="Q376" s="252"/>
      <c r="R376" s="252"/>
      <c r="S376" s="252"/>
      <c r="T376" s="253"/>
      <c r="AT376" s="254" t="s">
        <v>132</v>
      </c>
      <c r="AU376" s="254" t="s">
        <v>79</v>
      </c>
      <c r="AV376" s="12" t="s">
        <v>79</v>
      </c>
      <c r="AW376" s="12" t="s">
        <v>33</v>
      </c>
      <c r="AX376" s="12" t="s">
        <v>77</v>
      </c>
      <c r="AY376" s="254" t="s">
        <v>119</v>
      </c>
    </row>
    <row r="377" s="1" customFormat="1" ht="16.5" customHeight="1">
      <c r="B377" s="46"/>
      <c r="C377" s="221" t="s">
        <v>761</v>
      </c>
      <c r="D377" s="221" t="s">
        <v>122</v>
      </c>
      <c r="E377" s="222" t="s">
        <v>762</v>
      </c>
      <c r="F377" s="223" t="s">
        <v>763</v>
      </c>
      <c r="G377" s="224" t="s">
        <v>187</v>
      </c>
      <c r="H377" s="225">
        <v>22.341999999999999</v>
      </c>
      <c r="I377" s="226"/>
      <c r="J377" s="227">
        <f>ROUND(I377*H377,2)</f>
        <v>0</v>
      </c>
      <c r="K377" s="223" t="s">
        <v>126</v>
      </c>
      <c r="L377" s="72"/>
      <c r="M377" s="228" t="s">
        <v>21</v>
      </c>
      <c r="N377" s="229" t="s">
        <v>40</v>
      </c>
      <c r="O377" s="47"/>
      <c r="P377" s="230">
        <f>O377*H377</f>
        <v>0</v>
      </c>
      <c r="Q377" s="230">
        <v>0</v>
      </c>
      <c r="R377" s="230">
        <f>Q377*H377</f>
        <v>0</v>
      </c>
      <c r="S377" s="230">
        <v>0.0395</v>
      </c>
      <c r="T377" s="231">
        <f>S377*H377</f>
        <v>0.88250899999999999</v>
      </c>
      <c r="AR377" s="24" t="s">
        <v>127</v>
      </c>
      <c r="AT377" s="24" t="s">
        <v>122</v>
      </c>
      <c r="AU377" s="24" t="s">
        <v>79</v>
      </c>
      <c r="AY377" s="24" t="s">
        <v>119</v>
      </c>
      <c r="BE377" s="232">
        <f>IF(N377="základní",J377,0)</f>
        <v>0</v>
      </c>
      <c r="BF377" s="232">
        <f>IF(N377="snížená",J377,0)</f>
        <v>0</v>
      </c>
      <c r="BG377" s="232">
        <f>IF(N377="zákl. přenesená",J377,0)</f>
        <v>0</v>
      </c>
      <c r="BH377" s="232">
        <f>IF(N377="sníž. přenesená",J377,0)</f>
        <v>0</v>
      </c>
      <c r="BI377" s="232">
        <f>IF(N377="nulová",J377,0)</f>
        <v>0</v>
      </c>
      <c r="BJ377" s="24" t="s">
        <v>77</v>
      </c>
      <c r="BK377" s="232">
        <f>ROUND(I377*H377,2)</f>
        <v>0</v>
      </c>
      <c r="BL377" s="24" t="s">
        <v>127</v>
      </c>
      <c r="BM377" s="24" t="s">
        <v>764</v>
      </c>
    </row>
    <row r="378" s="12" customFormat="1">
      <c r="B378" s="244"/>
      <c r="C378" s="245"/>
      <c r="D378" s="235" t="s">
        <v>132</v>
      </c>
      <c r="E378" s="246" t="s">
        <v>21</v>
      </c>
      <c r="F378" s="247" t="s">
        <v>706</v>
      </c>
      <c r="G378" s="245"/>
      <c r="H378" s="248">
        <v>22.341999999999999</v>
      </c>
      <c r="I378" s="249"/>
      <c r="J378" s="245"/>
      <c r="K378" s="245"/>
      <c r="L378" s="250"/>
      <c r="M378" s="251"/>
      <c r="N378" s="252"/>
      <c r="O378" s="252"/>
      <c r="P378" s="252"/>
      <c r="Q378" s="252"/>
      <c r="R378" s="252"/>
      <c r="S378" s="252"/>
      <c r="T378" s="253"/>
      <c r="AT378" s="254" t="s">
        <v>132</v>
      </c>
      <c r="AU378" s="254" t="s">
        <v>79</v>
      </c>
      <c r="AV378" s="12" t="s">
        <v>79</v>
      </c>
      <c r="AW378" s="12" t="s">
        <v>33</v>
      </c>
      <c r="AX378" s="12" t="s">
        <v>77</v>
      </c>
      <c r="AY378" s="254" t="s">
        <v>119</v>
      </c>
    </row>
    <row r="379" s="1" customFormat="1" ht="25.5" customHeight="1">
      <c r="B379" s="46"/>
      <c r="C379" s="221" t="s">
        <v>765</v>
      </c>
      <c r="D379" s="221" t="s">
        <v>122</v>
      </c>
      <c r="E379" s="222" t="s">
        <v>766</v>
      </c>
      <c r="F379" s="223" t="s">
        <v>767</v>
      </c>
      <c r="G379" s="224" t="s">
        <v>187</v>
      </c>
      <c r="H379" s="225">
        <v>22.341999999999999</v>
      </c>
      <c r="I379" s="226"/>
      <c r="J379" s="227">
        <f>ROUND(I379*H379,2)</f>
        <v>0</v>
      </c>
      <c r="K379" s="223" t="s">
        <v>126</v>
      </c>
      <c r="L379" s="72"/>
      <c r="M379" s="228" t="s">
        <v>21</v>
      </c>
      <c r="N379" s="229" t="s">
        <v>40</v>
      </c>
      <c r="O379" s="47"/>
      <c r="P379" s="230">
        <f>O379*H379</f>
        <v>0</v>
      </c>
      <c r="Q379" s="230">
        <v>0.039079999999999997</v>
      </c>
      <c r="R379" s="230">
        <f>Q379*H379</f>
        <v>0.87312535999999985</v>
      </c>
      <c r="S379" s="230">
        <v>0</v>
      </c>
      <c r="T379" s="231">
        <f>S379*H379</f>
        <v>0</v>
      </c>
      <c r="AR379" s="24" t="s">
        <v>127</v>
      </c>
      <c r="AT379" s="24" t="s">
        <v>122</v>
      </c>
      <c r="AU379" s="24" t="s">
        <v>79</v>
      </c>
      <c r="AY379" s="24" t="s">
        <v>119</v>
      </c>
      <c r="BE379" s="232">
        <f>IF(N379="základní",J379,0)</f>
        <v>0</v>
      </c>
      <c r="BF379" s="232">
        <f>IF(N379="snížená",J379,0)</f>
        <v>0</v>
      </c>
      <c r="BG379" s="232">
        <f>IF(N379="zákl. přenesená",J379,0)</f>
        <v>0</v>
      </c>
      <c r="BH379" s="232">
        <f>IF(N379="sníž. přenesená",J379,0)</f>
        <v>0</v>
      </c>
      <c r="BI379" s="232">
        <f>IF(N379="nulová",J379,0)</f>
        <v>0</v>
      </c>
      <c r="BJ379" s="24" t="s">
        <v>77</v>
      </c>
      <c r="BK379" s="232">
        <f>ROUND(I379*H379,2)</f>
        <v>0</v>
      </c>
      <c r="BL379" s="24" t="s">
        <v>127</v>
      </c>
      <c r="BM379" s="24" t="s">
        <v>768</v>
      </c>
    </row>
    <row r="380" s="12" customFormat="1">
      <c r="B380" s="244"/>
      <c r="C380" s="245"/>
      <c r="D380" s="235" t="s">
        <v>132</v>
      </c>
      <c r="E380" s="246" t="s">
        <v>21</v>
      </c>
      <c r="F380" s="247" t="s">
        <v>706</v>
      </c>
      <c r="G380" s="245"/>
      <c r="H380" s="248">
        <v>22.341999999999999</v>
      </c>
      <c r="I380" s="249"/>
      <c r="J380" s="245"/>
      <c r="K380" s="245"/>
      <c r="L380" s="250"/>
      <c r="M380" s="251"/>
      <c r="N380" s="252"/>
      <c r="O380" s="252"/>
      <c r="P380" s="252"/>
      <c r="Q380" s="252"/>
      <c r="R380" s="252"/>
      <c r="S380" s="252"/>
      <c r="T380" s="253"/>
      <c r="AT380" s="254" t="s">
        <v>132</v>
      </c>
      <c r="AU380" s="254" t="s">
        <v>79</v>
      </c>
      <c r="AV380" s="12" t="s">
        <v>79</v>
      </c>
      <c r="AW380" s="12" t="s">
        <v>33</v>
      </c>
      <c r="AX380" s="12" t="s">
        <v>77</v>
      </c>
      <c r="AY380" s="254" t="s">
        <v>119</v>
      </c>
    </row>
    <row r="381" s="1" customFormat="1" ht="16.5" customHeight="1">
      <c r="B381" s="46"/>
      <c r="C381" s="221" t="s">
        <v>769</v>
      </c>
      <c r="D381" s="221" t="s">
        <v>122</v>
      </c>
      <c r="E381" s="222" t="s">
        <v>770</v>
      </c>
      <c r="F381" s="223" t="s">
        <v>771</v>
      </c>
      <c r="G381" s="224" t="s">
        <v>187</v>
      </c>
      <c r="H381" s="225">
        <v>35.296999999999997</v>
      </c>
      <c r="I381" s="226"/>
      <c r="J381" s="227">
        <f>ROUND(I381*H381,2)</f>
        <v>0</v>
      </c>
      <c r="K381" s="223" t="s">
        <v>126</v>
      </c>
      <c r="L381" s="72"/>
      <c r="M381" s="228" t="s">
        <v>21</v>
      </c>
      <c r="N381" s="229" t="s">
        <v>40</v>
      </c>
      <c r="O381" s="47"/>
      <c r="P381" s="230">
        <f>O381*H381</f>
        <v>0</v>
      </c>
      <c r="Q381" s="230">
        <v>0.00050000000000000001</v>
      </c>
      <c r="R381" s="230">
        <f>Q381*H381</f>
        <v>0.017648499999999998</v>
      </c>
      <c r="S381" s="230">
        <v>0</v>
      </c>
      <c r="T381" s="231">
        <f>S381*H381</f>
        <v>0</v>
      </c>
      <c r="AR381" s="24" t="s">
        <v>127</v>
      </c>
      <c r="AT381" s="24" t="s">
        <v>122</v>
      </c>
      <c r="AU381" s="24" t="s">
        <v>79</v>
      </c>
      <c r="AY381" s="24" t="s">
        <v>119</v>
      </c>
      <c r="BE381" s="232">
        <f>IF(N381="základní",J381,0)</f>
        <v>0</v>
      </c>
      <c r="BF381" s="232">
        <f>IF(N381="snížená",J381,0)</f>
        <v>0</v>
      </c>
      <c r="BG381" s="232">
        <f>IF(N381="zákl. přenesená",J381,0)</f>
        <v>0</v>
      </c>
      <c r="BH381" s="232">
        <f>IF(N381="sníž. přenesená",J381,0)</f>
        <v>0</v>
      </c>
      <c r="BI381" s="232">
        <f>IF(N381="nulová",J381,0)</f>
        <v>0</v>
      </c>
      <c r="BJ381" s="24" t="s">
        <v>77</v>
      </c>
      <c r="BK381" s="232">
        <f>ROUND(I381*H381,2)</f>
        <v>0</v>
      </c>
      <c r="BL381" s="24" t="s">
        <v>127</v>
      </c>
      <c r="BM381" s="24" t="s">
        <v>772</v>
      </c>
    </row>
    <row r="382" s="11" customFormat="1">
      <c r="B382" s="233"/>
      <c r="C382" s="234"/>
      <c r="D382" s="235" t="s">
        <v>132</v>
      </c>
      <c r="E382" s="236" t="s">
        <v>21</v>
      </c>
      <c r="F382" s="237" t="s">
        <v>773</v>
      </c>
      <c r="G382" s="234"/>
      <c r="H382" s="236" t="s">
        <v>21</v>
      </c>
      <c r="I382" s="238"/>
      <c r="J382" s="234"/>
      <c r="K382" s="234"/>
      <c r="L382" s="239"/>
      <c r="M382" s="240"/>
      <c r="N382" s="241"/>
      <c r="O382" s="241"/>
      <c r="P382" s="241"/>
      <c r="Q382" s="241"/>
      <c r="R382" s="241"/>
      <c r="S382" s="241"/>
      <c r="T382" s="242"/>
      <c r="AT382" s="243" t="s">
        <v>132</v>
      </c>
      <c r="AU382" s="243" t="s">
        <v>79</v>
      </c>
      <c r="AV382" s="11" t="s">
        <v>77</v>
      </c>
      <c r="AW382" s="11" t="s">
        <v>33</v>
      </c>
      <c r="AX382" s="11" t="s">
        <v>69</v>
      </c>
      <c r="AY382" s="243" t="s">
        <v>119</v>
      </c>
    </row>
    <row r="383" s="12" customFormat="1">
      <c r="B383" s="244"/>
      <c r="C383" s="245"/>
      <c r="D383" s="235" t="s">
        <v>132</v>
      </c>
      <c r="E383" s="246" t="s">
        <v>21</v>
      </c>
      <c r="F383" s="247" t="s">
        <v>774</v>
      </c>
      <c r="G383" s="245"/>
      <c r="H383" s="248">
        <v>35.296999999999997</v>
      </c>
      <c r="I383" s="249"/>
      <c r="J383" s="245"/>
      <c r="K383" s="245"/>
      <c r="L383" s="250"/>
      <c r="M383" s="251"/>
      <c r="N383" s="252"/>
      <c r="O383" s="252"/>
      <c r="P383" s="252"/>
      <c r="Q383" s="252"/>
      <c r="R383" s="252"/>
      <c r="S383" s="252"/>
      <c r="T383" s="253"/>
      <c r="AT383" s="254" t="s">
        <v>132</v>
      </c>
      <c r="AU383" s="254" t="s">
        <v>79</v>
      </c>
      <c r="AV383" s="12" t="s">
        <v>79</v>
      </c>
      <c r="AW383" s="12" t="s">
        <v>33</v>
      </c>
      <c r="AX383" s="12" t="s">
        <v>77</v>
      </c>
      <c r="AY383" s="254" t="s">
        <v>119</v>
      </c>
    </row>
    <row r="384" s="1" customFormat="1" ht="25.5" customHeight="1">
      <c r="B384" s="46"/>
      <c r="C384" s="221" t="s">
        <v>775</v>
      </c>
      <c r="D384" s="221" t="s">
        <v>122</v>
      </c>
      <c r="E384" s="222" t="s">
        <v>776</v>
      </c>
      <c r="F384" s="223" t="s">
        <v>777</v>
      </c>
      <c r="G384" s="224" t="s">
        <v>209</v>
      </c>
      <c r="H384" s="225">
        <v>57.600000000000001</v>
      </c>
      <c r="I384" s="226"/>
      <c r="J384" s="227">
        <f>ROUND(I384*H384,2)</f>
        <v>0</v>
      </c>
      <c r="K384" s="223" t="s">
        <v>126</v>
      </c>
      <c r="L384" s="72"/>
      <c r="M384" s="228" t="s">
        <v>21</v>
      </c>
      <c r="N384" s="229" t="s">
        <v>40</v>
      </c>
      <c r="O384" s="47"/>
      <c r="P384" s="230">
        <f>O384*H384</f>
        <v>0</v>
      </c>
      <c r="Q384" s="230">
        <v>0.00072999999999999996</v>
      </c>
      <c r="R384" s="230">
        <f>Q384*H384</f>
        <v>0.042048000000000002</v>
      </c>
      <c r="S384" s="230">
        <v>0.001</v>
      </c>
      <c r="T384" s="231">
        <f>S384*H384</f>
        <v>0.057600000000000005</v>
      </c>
      <c r="AR384" s="24" t="s">
        <v>127</v>
      </c>
      <c r="AT384" s="24" t="s">
        <v>122</v>
      </c>
      <c r="AU384" s="24" t="s">
        <v>79</v>
      </c>
      <c r="AY384" s="24" t="s">
        <v>119</v>
      </c>
      <c r="BE384" s="232">
        <f>IF(N384="základní",J384,0)</f>
        <v>0</v>
      </c>
      <c r="BF384" s="232">
        <f>IF(N384="snížená",J384,0)</f>
        <v>0</v>
      </c>
      <c r="BG384" s="232">
        <f>IF(N384="zákl. přenesená",J384,0)</f>
        <v>0</v>
      </c>
      <c r="BH384" s="232">
        <f>IF(N384="sníž. přenesená",J384,0)</f>
        <v>0</v>
      </c>
      <c r="BI384" s="232">
        <f>IF(N384="nulová",J384,0)</f>
        <v>0</v>
      </c>
      <c r="BJ384" s="24" t="s">
        <v>77</v>
      </c>
      <c r="BK384" s="232">
        <f>ROUND(I384*H384,2)</f>
        <v>0</v>
      </c>
      <c r="BL384" s="24" t="s">
        <v>127</v>
      </c>
      <c r="BM384" s="24" t="s">
        <v>778</v>
      </c>
    </row>
    <row r="385" s="11" customFormat="1">
      <c r="B385" s="233"/>
      <c r="C385" s="234"/>
      <c r="D385" s="235" t="s">
        <v>132</v>
      </c>
      <c r="E385" s="236" t="s">
        <v>21</v>
      </c>
      <c r="F385" s="237" t="s">
        <v>779</v>
      </c>
      <c r="G385" s="234"/>
      <c r="H385" s="236" t="s">
        <v>21</v>
      </c>
      <c r="I385" s="238"/>
      <c r="J385" s="234"/>
      <c r="K385" s="234"/>
      <c r="L385" s="239"/>
      <c r="M385" s="240"/>
      <c r="N385" s="241"/>
      <c r="O385" s="241"/>
      <c r="P385" s="241"/>
      <c r="Q385" s="241"/>
      <c r="R385" s="241"/>
      <c r="S385" s="241"/>
      <c r="T385" s="242"/>
      <c r="AT385" s="243" t="s">
        <v>132</v>
      </c>
      <c r="AU385" s="243" t="s">
        <v>79</v>
      </c>
      <c r="AV385" s="11" t="s">
        <v>77</v>
      </c>
      <c r="AW385" s="11" t="s">
        <v>33</v>
      </c>
      <c r="AX385" s="11" t="s">
        <v>69</v>
      </c>
      <c r="AY385" s="243" t="s">
        <v>119</v>
      </c>
    </row>
    <row r="386" s="12" customFormat="1">
      <c r="B386" s="244"/>
      <c r="C386" s="245"/>
      <c r="D386" s="235" t="s">
        <v>132</v>
      </c>
      <c r="E386" s="246" t="s">
        <v>21</v>
      </c>
      <c r="F386" s="247" t="s">
        <v>780</v>
      </c>
      <c r="G386" s="245"/>
      <c r="H386" s="248">
        <v>57.600000000000001</v>
      </c>
      <c r="I386" s="249"/>
      <c r="J386" s="245"/>
      <c r="K386" s="245"/>
      <c r="L386" s="250"/>
      <c r="M386" s="251"/>
      <c r="N386" s="252"/>
      <c r="O386" s="252"/>
      <c r="P386" s="252"/>
      <c r="Q386" s="252"/>
      <c r="R386" s="252"/>
      <c r="S386" s="252"/>
      <c r="T386" s="253"/>
      <c r="AT386" s="254" t="s">
        <v>132</v>
      </c>
      <c r="AU386" s="254" t="s">
        <v>79</v>
      </c>
      <c r="AV386" s="12" t="s">
        <v>79</v>
      </c>
      <c r="AW386" s="12" t="s">
        <v>33</v>
      </c>
      <c r="AX386" s="12" t="s">
        <v>77</v>
      </c>
      <c r="AY386" s="254" t="s">
        <v>119</v>
      </c>
    </row>
    <row r="387" s="1" customFormat="1" ht="16.5" customHeight="1">
      <c r="B387" s="46"/>
      <c r="C387" s="270" t="s">
        <v>781</v>
      </c>
      <c r="D387" s="270" t="s">
        <v>296</v>
      </c>
      <c r="E387" s="271" t="s">
        <v>782</v>
      </c>
      <c r="F387" s="272" t="s">
        <v>783</v>
      </c>
      <c r="G387" s="273" t="s">
        <v>286</v>
      </c>
      <c r="H387" s="274">
        <v>0.14199999999999999</v>
      </c>
      <c r="I387" s="275"/>
      <c r="J387" s="276">
        <f>ROUND(I387*H387,2)</f>
        <v>0</v>
      </c>
      <c r="K387" s="272" t="s">
        <v>126</v>
      </c>
      <c r="L387" s="277"/>
      <c r="M387" s="278" t="s">
        <v>21</v>
      </c>
      <c r="N387" s="279" t="s">
        <v>40</v>
      </c>
      <c r="O387" s="47"/>
      <c r="P387" s="230">
        <f>O387*H387</f>
        <v>0</v>
      </c>
      <c r="Q387" s="230">
        <v>1</v>
      </c>
      <c r="R387" s="230">
        <f>Q387*H387</f>
        <v>0.14199999999999999</v>
      </c>
      <c r="S387" s="230">
        <v>0</v>
      </c>
      <c r="T387" s="231">
        <f>S387*H387</f>
        <v>0</v>
      </c>
      <c r="AR387" s="24" t="s">
        <v>156</v>
      </c>
      <c r="AT387" s="24" t="s">
        <v>296</v>
      </c>
      <c r="AU387" s="24" t="s">
        <v>79</v>
      </c>
      <c r="AY387" s="24" t="s">
        <v>119</v>
      </c>
      <c r="BE387" s="232">
        <f>IF(N387="základní",J387,0)</f>
        <v>0</v>
      </c>
      <c r="BF387" s="232">
        <f>IF(N387="snížená",J387,0)</f>
        <v>0</v>
      </c>
      <c r="BG387" s="232">
        <f>IF(N387="zákl. přenesená",J387,0)</f>
        <v>0</v>
      </c>
      <c r="BH387" s="232">
        <f>IF(N387="sníž. přenesená",J387,0)</f>
        <v>0</v>
      </c>
      <c r="BI387" s="232">
        <f>IF(N387="nulová",J387,0)</f>
        <v>0</v>
      </c>
      <c r="BJ387" s="24" t="s">
        <v>77</v>
      </c>
      <c r="BK387" s="232">
        <f>ROUND(I387*H387,2)</f>
        <v>0</v>
      </c>
      <c r="BL387" s="24" t="s">
        <v>127</v>
      </c>
      <c r="BM387" s="24" t="s">
        <v>784</v>
      </c>
    </row>
    <row r="388" s="12" customFormat="1">
      <c r="B388" s="244"/>
      <c r="C388" s="245"/>
      <c r="D388" s="235" t="s">
        <v>132</v>
      </c>
      <c r="E388" s="246" t="s">
        <v>21</v>
      </c>
      <c r="F388" s="247" t="s">
        <v>785</v>
      </c>
      <c r="G388" s="245"/>
      <c r="H388" s="248">
        <v>0.14199999999999999</v>
      </c>
      <c r="I388" s="249"/>
      <c r="J388" s="245"/>
      <c r="K388" s="245"/>
      <c r="L388" s="250"/>
      <c r="M388" s="251"/>
      <c r="N388" s="252"/>
      <c r="O388" s="252"/>
      <c r="P388" s="252"/>
      <c r="Q388" s="252"/>
      <c r="R388" s="252"/>
      <c r="S388" s="252"/>
      <c r="T388" s="253"/>
      <c r="AT388" s="254" t="s">
        <v>132</v>
      </c>
      <c r="AU388" s="254" t="s">
        <v>79</v>
      </c>
      <c r="AV388" s="12" t="s">
        <v>79</v>
      </c>
      <c r="AW388" s="12" t="s">
        <v>33</v>
      </c>
      <c r="AX388" s="12" t="s">
        <v>77</v>
      </c>
      <c r="AY388" s="254" t="s">
        <v>119</v>
      </c>
    </row>
    <row r="389" s="10" customFormat="1" ht="29.88" customHeight="1">
      <c r="B389" s="205"/>
      <c r="C389" s="206"/>
      <c r="D389" s="207" t="s">
        <v>68</v>
      </c>
      <c r="E389" s="219" t="s">
        <v>786</v>
      </c>
      <c r="F389" s="219" t="s">
        <v>787</v>
      </c>
      <c r="G389" s="206"/>
      <c r="H389" s="206"/>
      <c r="I389" s="209"/>
      <c r="J389" s="220">
        <f>BK389</f>
        <v>0</v>
      </c>
      <c r="K389" s="206"/>
      <c r="L389" s="211"/>
      <c r="M389" s="212"/>
      <c r="N389" s="213"/>
      <c r="O389" s="213"/>
      <c r="P389" s="214">
        <f>SUM(P390:P409)</f>
        <v>0</v>
      </c>
      <c r="Q389" s="213"/>
      <c r="R389" s="214">
        <f>SUM(R390:R409)</f>
        <v>0</v>
      </c>
      <c r="S389" s="213"/>
      <c r="T389" s="215">
        <f>SUM(T390:T409)</f>
        <v>0</v>
      </c>
      <c r="AR389" s="216" t="s">
        <v>77</v>
      </c>
      <c r="AT389" s="217" t="s">
        <v>68</v>
      </c>
      <c r="AU389" s="217" t="s">
        <v>77</v>
      </c>
      <c r="AY389" s="216" t="s">
        <v>119</v>
      </c>
      <c r="BK389" s="218">
        <f>SUM(BK390:BK409)</f>
        <v>0</v>
      </c>
    </row>
    <row r="390" s="1" customFormat="1" ht="25.5" customHeight="1">
      <c r="B390" s="46"/>
      <c r="C390" s="221" t="s">
        <v>788</v>
      </c>
      <c r="D390" s="221" t="s">
        <v>122</v>
      </c>
      <c r="E390" s="222" t="s">
        <v>789</v>
      </c>
      <c r="F390" s="223" t="s">
        <v>790</v>
      </c>
      <c r="G390" s="224" t="s">
        <v>286</v>
      </c>
      <c r="H390" s="225">
        <v>2.5899999999999999</v>
      </c>
      <c r="I390" s="226"/>
      <c r="J390" s="227">
        <f>ROUND(I390*H390,2)</f>
        <v>0</v>
      </c>
      <c r="K390" s="223" t="s">
        <v>126</v>
      </c>
      <c r="L390" s="72"/>
      <c r="M390" s="228" t="s">
        <v>21</v>
      </c>
      <c r="N390" s="229" t="s">
        <v>40</v>
      </c>
      <c r="O390" s="47"/>
      <c r="P390" s="230">
        <f>O390*H390</f>
        <v>0</v>
      </c>
      <c r="Q390" s="230">
        <v>0</v>
      </c>
      <c r="R390" s="230">
        <f>Q390*H390</f>
        <v>0</v>
      </c>
      <c r="S390" s="230">
        <v>0</v>
      </c>
      <c r="T390" s="231">
        <f>S390*H390</f>
        <v>0</v>
      </c>
      <c r="AR390" s="24" t="s">
        <v>127</v>
      </c>
      <c r="AT390" s="24" t="s">
        <v>122</v>
      </c>
      <c r="AU390" s="24" t="s">
        <v>79</v>
      </c>
      <c r="AY390" s="24" t="s">
        <v>119</v>
      </c>
      <c r="BE390" s="232">
        <f>IF(N390="základní",J390,0)</f>
        <v>0</v>
      </c>
      <c r="BF390" s="232">
        <f>IF(N390="snížená",J390,0)</f>
        <v>0</v>
      </c>
      <c r="BG390" s="232">
        <f>IF(N390="zákl. přenesená",J390,0)</f>
        <v>0</v>
      </c>
      <c r="BH390" s="232">
        <f>IF(N390="sníž. přenesená",J390,0)</f>
        <v>0</v>
      </c>
      <c r="BI390" s="232">
        <f>IF(N390="nulová",J390,0)</f>
        <v>0</v>
      </c>
      <c r="BJ390" s="24" t="s">
        <v>77</v>
      </c>
      <c r="BK390" s="232">
        <f>ROUND(I390*H390,2)</f>
        <v>0</v>
      </c>
      <c r="BL390" s="24" t="s">
        <v>127</v>
      </c>
      <c r="BM390" s="24" t="s">
        <v>791</v>
      </c>
    </row>
    <row r="391" s="12" customFormat="1">
      <c r="B391" s="244"/>
      <c r="C391" s="245"/>
      <c r="D391" s="235" t="s">
        <v>132</v>
      </c>
      <c r="E391" s="246" t="s">
        <v>21</v>
      </c>
      <c r="F391" s="247" t="s">
        <v>792</v>
      </c>
      <c r="G391" s="245"/>
      <c r="H391" s="248">
        <v>2.5899999999999999</v>
      </c>
      <c r="I391" s="249"/>
      <c r="J391" s="245"/>
      <c r="K391" s="245"/>
      <c r="L391" s="250"/>
      <c r="M391" s="251"/>
      <c r="N391" s="252"/>
      <c r="O391" s="252"/>
      <c r="P391" s="252"/>
      <c r="Q391" s="252"/>
      <c r="R391" s="252"/>
      <c r="S391" s="252"/>
      <c r="T391" s="253"/>
      <c r="AT391" s="254" t="s">
        <v>132</v>
      </c>
      <c r="AU391" s="254" t="s">
        <v>79</v>
      </c>
      <c r="AV391" s="12" t="s">
        <v>79</v>
      </c>
      <c r="AW391" s="12" t="s">
        <v>33</v>
      </c>
      <c r="AX391" s="12" t="s">
        <v>77</v>
      </c>
      <c r="AY391" s="254" t="s">
        <v>119</v>
      </c>
    </row>
    <row r="392" s="1" customFormat="1" ht="25.5" customHeight="1">
      <c r="B392" s="46"/>
      <c r="C392" s="221" t="s">
        <v>793</v>
      </c>
      <c r="D392" s="221" t="s">
        <v>122</v>
      </c>
      <c r="E392" s="222" t="s">
        <v>794</v>
      </c>
      <c r="F392" s="223" t="s">
        <v>795</v>
      </c>
      <c r="G392" s="224" t="s">
        <v>286</v>
      </c>
      <c r="H392" s="225">
        <v>121.40900000000001</v>
      </c>
      <c r="I392" s="226"/>
      <c r="J392" s="227">
        <f>ROUND(I392*H392,2)</f>
        <v>0</v>
      </c>
      <c r="K392" s="223" t="s">
        <v>126</v>
      </c>
      <c r="L392" s="72"/>
      <c r="M392" s="228" t="s">
        <v>21</v>
      </c>
      <c r="N392" s="229" t="s">
        <v>40</v>
      </c>
      <c r="O392" s="47"/>
      <c r="P392" s="230">
        <f>O392*H392</f>
        <v>0</v>
      </c>
      <c r="Q392" s="230">
        <v>0</v>
      </c>
      <c r="R392" s="230">
        <f>Q392*H392</f>
        <v>0</v>
      </c>
      <c r="S392" s="230">
        <v>0</v>
      </c>
      <c r="T392" s="231">
        <f>S392*H392</f>
        <v>0</v>
      </c>
      <c r="AR392" s="24" t="s">
        <v>127</v>
      </c>
      <c r="AT392" s="24" t="s">
        <v>122</v>
      </c>
      <c r="AU392" s="24" t="s">
        <v>79</v>
      </c>
      <c r="AY392" s="24" t="s">
        <v>119</v>
      </c>
      <c r="BE392" s="232">
        <f>IF(N392="základní",J392,0)</f>
        <v>0</v>
      </c>
      <c r="BF392" s="232">
        <f>IF(N392="snížená",J392,0)</f>
        <v>0</v>
      </c>
      <c r="BG392" s="232">
        <f>IF(N392="zákl. přenesená",J392,0)</f>
        <v>0</v>
      </c>
      <c r="BH392" s="232">
        <f>IF(N392="sníž. přenesená",J392,0)</f>
        <v>0</v>
      </c>
      <c r="BI392" s="232">
        <f>IF(N392="nulová",J392,0)</f>
        <v>0</v>
      </c>
      <c r="BJ392" s="24" t="s">
        <v>77</v>
      </c>
      <c r="BK392" s="232">
        <f>ROUND(I392*H392,2)</f>
        <v>0</v>
      </c>
      <c r="BL392" s="24" t="s">
        <v>127</v>
      </c>
      <c r="BM392" s="24" t="s">
        <v>796</v>
      </c>
    </row>
    <row r="393" s="12" customFormat="1">
      <c r="B393" s="244"/>
      <c r="C393" s="245"/>
      <c r="D393" s="235" t="s">
        <v>132</v>
      </c>
      <c r="E393" s="246" t="s">
        <v>21</v>
      </c>
      <c r="F393" s="247" t="s">
        <v>797</v>
      </c>
      <c r="G393" s="245"/>
      <c r="H393" s="248">
        <v>121.40900000000001</v>
      </c>
      <c r="I393" s="249"/>
      <c r="J393" s="245"/>
      <c r="K393" s="245"/>
      <c r="L393" s="250"/>
      <c r="M393" s="251"/>
      <c r="N393" s="252"/>
      <c r="O393" s="252"/>
      <c r="P393" s="252"/>
      <c r="Q393" s="252"/>
      <c r="R393" s="252"/>
      <c r="S393" s="252"/>
      <c r="T393" s="253"/>
      <c r="AT393" s="254" t="s">
        <v>132</v>
      </c>
      <c r="AU393" s="254" t="s">
        <v>79</v>
      </c>
      <c r="AV393" s="12" t="s">
        <v>79</v>
      </c>
      <c r="AW393" s="12" t="s">
        <v>33</v>
      </c>
      <c r="AX393" s="12" t="s">
        <v>77</v>
      </c>
      <c r="AY393" s="254" t="s">
        <v>119</v>
      </c>
    </row>
    <row r="394" s="1" customFormat="1" ht="25.5" customHeight="1">
      <c r="B394" s="46"/>
      <c r="C394" s="221" t="s">
        <v>798</v>
      </c>
      <c r="D394" s="221" t="s">
        <v>122</v>
      </c>
      <c r="E394" s="222" t="s">
        <v>799</v>
      </c>
      <c r="F394" s="223" t="s">
        <v>800</v>
      </c>
      <c r="G394" s="224" t="s">
        <v>286</v>
      </c>
      <c r="H394" s="225">
        <v>0.14599999999999999</v>
      </c>
      <c r="I394" s="226"/>
      <c r="J394" s="227">
        <f>ROUND(I394*H394,2)</f>
        <v>0</v>
      </c>
      <c r="K394" s="223" t="s">
        <v>126</v>
      </c>
      <c r="L394" s="72"/>
      <c r="M394" s="228" t="s">
        <v>21</v>
      </c>
      <c r="N394" s="229" t="s">
        <v>40</v>
      </c>
      <c r="O394" s="47"/>
      <c r="P394" s="230">
        <f>O394*H394</f>
        <v>0</v>
      </c>
      <c r="Q394" s="230">
        <v>0</v>
      </c>
      <c r="R394" s="230">
        <f>Q394*H394</f>
        <v>0</v>
      </c>
      <c r="S394" s="230">
        <v>0</v>
      </c>
      <c r="T394" s="231">
        <f>S394*H394</f>
        <v>0</v>
      </c>
      <c r="AR394" s="24" t="s">
        <v>127</v>
      </c>
      <c r="AT394" s="24" t="s">
        <v>122</v>
      </c>
      <c r="AU394" s="24" t="s">
        <v>79</v>
      </c>
      <c r="AY394" s="24" t="s">
        <v>119</v>
      </c>
      <c r="BE394" s="232">
        <f>IF(N394="základní",J394,0)</f>
        <v>0</v>
      </c>
      <c r="BF394" s="232">
        <f>IF(N394="snížená",J394,0)</f>
        <v>0</v>
      </c>
      <c r="BG394" s="232">
        <f>IF(N394="zákl. přenesená",J394,0)</f>
        <v>0</v>
      </c>
      <c r="BH394" s="232">
        <f>IF(N394="sníž. přenesená",J394,0)</f>
        <v>0</v>
      </c>
      <c r="BI394" s="232">
        <f>IF(N394="nulová",J394,0)</f>
        <v>0</v>
      </c>
      <c r="BJ394" s="24" t="s">
        <v>77</v>
      </c>
      <c r="BK394" s="232">
        <f>ROUND(I394*H394,2)</f>
        <v>0</v>
      </c>
      <c r="BL394" s="24" t="s">
        <v>127</v>
      </c>
      <c r="BM394" s="24" t="s">
        <v>801</v>
      </c>
    </row>
    <row r="395" s="12" customFormat="1">
      <c r="B395" s="244"/>
      <c r="C395" s="245"/>
      <c r="D395" s="235" t="s">
        <v>132</v>
      </c>
      <c r="E395" s="246" t="s">
        <v>21</v>
      </c>
      <c r="F395" s="247" t="s">
        <v>802</v>
      </c>
      <c r="G395" s="245"/>
      <c r="H395" s="248">
        <v>0.14599999999999999</v>
      </c>
      <c r="I395" s="249"/>
      <c r="J395" s="245"/>
      <c r="K395" s="245"/>
      <c r="L395" s="250"/>
      <c r="M395" s="251"/>
      <c r="N395" s="252"/>
      <c r="O395" s="252"/>
      <c r="P395" s="252"/>
      <c r="Q395" s="252"/>
      <c r="R395" s="252"/>
      <c r="S395" s="252"/>
      <c r="T395" s="253"/>
      <c r="AT395" s="254" t="s">
        <v>132</v>
      </c>
      <c r="AU395" s="254" t="s">
        <v>79</v>
      </c>
      <c r="AV395" s="12" t="s">
        <v>79</v>
      </c>
      <c r="AW395" s="12" t="s">
        <v>33</v>
      </c>
      <c r="AX395" s="12" t="s">
        <v>77</v>
      </c>
      <c r="AY395" s="254" t="s">
        <v>119</v>
      </c>
    </row>
    <row r="396" s="1" customFormat="1" ht="16.5" customHeight="1">
      <c r="B396" s="46"/>
      <c r="C396" s="221" t="s">
        <v>803</v>
      </c>
      <c r="D396" s="221" t="s">
        <v>122</v>
      </c>
      <c r="E396" s="222" t="s">
        <v>804</v>
      </c>
      <c r="F396" s="223" t="s">
        <v>805</v>
      </c>
      <c r="G396" s="224" t="s">
        <v>286</v>
      </c>
      <c r="H396" s="225">
        <v>206.13399999999999</v>
      </c>
      <c r="I396" s="226"/>
      <c r="J396" s="227">
        <f>ROUND(I396*H396,2)</f>
        <v>0</v>
      </c>
      <c r="K396" s="223" t="s">
        <v>126</v>
      </c>
      <c r="L396" s="72"/>
      <c r="M396" s="228" t="s">
        <v>21</v>
      </c>
      <c r="N396" s="229" t="s">
        <v>40</v>
      </c>
      <c r="O396" s="47"/>
      <c r="P396" s="230">
        <f>O396*H396</f>
        <v>0</v>
      </c>
      <c r="Q396" s="230">
        <v>0</v>
      </c>
      <c r="R396" s="230">
        <f>Q396*H396</f>
        <v>0</v>
      </c>
      <c r="S396" s="230">
        <v>0</v>
      </c>
      <c r="T396" s="231">
        <f>S396*H396</f>
        <v>0</v>
      </c>
      <c r="AR396" s="24" t="s">
        <v>127</v>
      </c>
      <c r="AT396" s="24" t="s">
        <v>122</v>
      </c>
      <c r="AU396" s="24" t="s">
        <v>79</v>
      </c>
      <c r="AY396" s="24" t="s">
        <v>119</v>
      </c>
      <c r="BE396" s="232">
        <f>IF(N396="základní",J396,0)</f>
        <v>0</v>
      </c>
      <c r="BF396" s="232">
        <f>IF(N396="snížená",J396,0)</f>
        <v>0</v>
      </c>
      <c r="BG396" s="232">
        <f>IF(N396="zákl. přenesená",J396,0)</f>
        <v>0</v>
      </c>
      <c r="BH396" s="232">
        <f>IF(N396="sníž. přenesená",J396,0)</f>
        <v>0</v>
      </c>
      <c r="BI396" s="232">
        <f>IF(N396="nulová",J396,0)</f>
        <v>0</v>
      </c>
      <c r="BJ396" s="24" t="s">
        <v>77</v>
      </c>
      <c r="BK396" s="232">
        <f>ROUND(I396*H396,2)</f>
        <v>0</v>
      </c>
      <c r="BL396" s="24" t="s">
        <v>127</v>
      </c>
      <c r="BM396" s="24" t="s">
        <v>806</v>
      </c>
    </row>
    <row r="397" s="12" customFormat="1">
      <c r="B397" s="244"/>
      <c r="C397" s="245"/>
      <c r="D397" s="235" t="s">
        <v>132</v>
      </c>
      <c r="E397" s="246" t="s">
        <v>21</v>
      </c>
      <c r="F397" s="247" t="s">
        <v>807</v>
      </c>
      <c r="G397" s="245"/>
      <c r="H397" s="248">
        <v>206.13399999999999</v>
      </c>
      <c r="I397" s="249"/>
      <c r="J397" s="245"/>
      <c r="K397" s="245"/>
      <c r="L397" s="250"/>
      <c r="M397" s="251"/>
      <c r="N397" s="252"/>
      <c r="O397" s="252"/>
      <c r="P397" s="252"/>
      <c r="Q397" s="252"/>
      <c r="R397" s="252"/>
      <c r="S397" s="252"/>
      <c r="T397" s="253"/>
      <c r="AT397" s="254" t="s">
        <v>132</v>
      </c>
      <c r="AU397" s="254" t="s">
        <v>79</v>
      </c>
      <c r="AV397" s="12" t="s">
        <v>79</v>
      </c>
      <c r="AW397" s="12" t="s">
        <v>33</v>
      </c>
      <c r="AX397" s="12" t="s">
        <v>77</v>
      </c>
      <c r="AY397" s="254" t="s">
        <v>119</v>
      </c>
    </row>
    <row r="398" s="1" customFormat="1" ht="16.5" customHeight="1">
      <c r="B398" s="46"/>
      <c r="C398" s="221" t="s">
        <v>808</v>
      </c>
      <c r="D398" s="221" t="s">
        <v>122</v>
      </c>
      <c r="E398" s="222" t="s">
        <v>809</v>
      </c>
      <c r="F398" s="223" t="s">
        <v>810</v>
      </c>
      <c r="G398" s="224" t="s">
        <v>286</v>
      </c>
      <c r="H398" s="225">
        <v>3916.5459999999998</v>
      </c>
      <c r="I398" s="226"/>
      <c r="J398" s="227">
        <f>ROUND(I398*H398,2)</f>
        <v>0</v>
      </c>
      <c r="K398" s="223" t="s">
        <v>126</v>
      </c>
      <c r="L398" s="72"/>
      <c r="M398" s="228" t="s">
        <v>21</v>
      </c>
      <c r="N398" s="229" t="s">
        <v>40</v>
      </c>
      <c r="O398" s="47"/>
      <c r="P398" s="230">
        <f>O398*H398</f>
        <v>0</v>
      </c>
      <c r="Q398" s="230">
        <v>0</v>
      </c>
      <c r="R398" s="230">
        <f>Q398*H398</f>
        <v>0</v>
      </c>
      <c r="S398" s="230">
        <v>0</v>
      </c>
      <c r="T398" s="231">
        <f>S398*H398</f>
        <v>0</v>
      </c>
      <c r="AR398" s="24" t="s">
        <v>127</v>
      </c>
      <c r="AT398" s="24" t="s">
        <v>122</v>
      </c>
      <c r="AU398" s="24" t="s">
        <v>79</v>
      </c>
      <c r="AY398" s="24" t="s">
        <v>119</v>
      </c>
      <c r="BE398" s="232">
        <f>IF(N398="základní",J398,0)</f>
        <v>0</v>
      </c>
      <c r="BF398" s="232">
        <f>IF(N398="snížená",J398,0)</f>
        <v>0</v>
      </c>
      <c r="BG398" s="232">
        <f>IF(N398="zákl. přenesená",J398,0)</f>
        <v>0</v>
      </c>
      <c r="BH398" s="232">
        <f>IF(N398="sníž. přenesená",J398,0)</f>
        <v>0</v>
      </c>
      <c r="BI398" s="232">
        <f>IF(N398="nulová",J398,0)</f>
        <v>0</v>
      </c>
      <c r="BJ398" s="24" t="s">
        <v>77</v>
      </c>
      <c r="BK398" s="232">
        <f>ROUND(I398*H398,2)</f>
        <v>0</v>
      </c>
      <c r="BL398" s="24" t="s">
        <v>127</v>
      </c>
      <c r="BM398" s="24" t="s">
        <v>811</v>
      </c>
    </row>
    <row r="399" s="12" customFormat="1">
      <c r="B399" s="244"/>
      <c r="C399" s="245"/>
      <c r="D399" s="235" t="s">
        <v>132</v>
      </c>
      <c r="E399" s="246" t="s">
        <v>21</v>
      </c>
      <c r="F399" s="247" t="s">
        <v>812</v>
      </c>
      <c r="G399" s="245"/>
      <c r="H399" s="248">
        <v>3916.5459999999998</v>
      </c>
      <c r="I399" s="249"/>
      <c r="J399" s="245"/>
      <c r="K399" s="245"/>
      <c r="L399" s="250"/>
      <c r="M399" s="251"/>
      <c r="N399" s="252"/>
      <c r="O399" s="252"/>
      <c r="P399" s="252"/>
      <c r="Q399" s="252"/>
      <c r="R399" s="252"/>
      <c r="S399" s="252"/>
      <c r="T399" s="253"/>
      <c r="AT399" s="254" t="s">
        <v>132</v>
      </c>
      <c r="AU399" s="254" t="s">
        <v>79</v>
      </c>
      <c r="AV399" s="12" t="s">
        <v>79</v>
      </c>
      <c r="AW399" s="12" t="s">
        <v>33</v>
      </c>
      <c r="AX399" s="12" t="s">
        <v>77</v>
      </c>
      <c r="AY399" s="254" t="s">
        <v>119</v>
      </c>
    </row>
    <row r="400" s="1" customFormat="1" ht="16.5" customHeight="1">
      <c r="B400" s="46"/>
      <c r="C400" s="221" t="s">
        <v>813</v>
      </c>
      <c r="D400" s="221" t="s">
        <v>122</v>
      </c>
      <c r="E400" s="222" t="s">
        <v>814</v>
      </c>
      <c r="F400" s="223" t="s">
        <v>815</v>
      </c>
      <c r="G400" s="224" t="s">
        <v>286</v>
      </c>
      <c r="H400" s="225">
        <v>143.97900000000001</v>
      </c>
      <c r="I400" s="226"/>
      <c r="J400" s="227">
        <f>ROUND(I400*H400,2)</f>
        <v>0</v>
      </c>
      <c r="K400" s="223" t="s">
        <v>126</v>
      </c>
      <c r="L400" s="72"/>
      <c r="M400" s="228" t="s">
        <v>21</v>
      </c>
      <c r="N400" s="229" t="s">
        <v>40</v>
      </c>
      <c r="O400" s="47"/>
      <c r="P400" s="230">
        <f>O400*H400</f>
        <v>0</v>
      </c>
      <c r="Q400" s="230">
        <v>0</v>
      </c>
      <c r="R400" s="230">
        <f>Q400*H400</f>
        <v>0</v>
      </c>
      <c r="S400" s="230">
        <v>0</v>
      </c>
      <c r="T400" s="231">
        <f>S400*H400</f>
        <v>0</v>
      </c>
      <c r="AR400" s="24" t="s">
        <v>127</v>
      </c>
      <c r="AT400" s="24" t="s">
        <v>122</v>
      </c>
      <c r="AU400" s="24" t="s">
        <v>79</v>
      </c>
      <c r="AY400" s="24" t="s">
        <v>119</v>
      </c>
      <c r="BE400" s="232">
        <f>IF(N400="základní",J400,0)</f>
        <v>0</v>
      </c>
      <c r="BF400" s="232">
        <f>IF(N400="snížená",J400,0)</f>
        <v>0</v>
      </c>
      <c r="BG400" s="232">
        <f>IF(N400="zákl. přenesená",J400,0)</f>
        <v>0</v>
      </c>
      <c r="BH400" s="232">
        <f>IF(N400="sníž. přenesená",J400,0)</f>
        <v>0</v>
      </c>
      <c r="BI400" s="232">
        <f>IF(N400="nulová",J400,0)</f>
        <v>0</v>
      </c>
      <c r="BJ400" s="24" t="s">
        <v>77</v>
      </c>
      <c r="BK400" s="232">
        <f>ROUND(I400*H400,2)</f>
        <v>0</v>
      </c>
      <c r="BL400" s="24" t="s">
        <v>127</v>
      </c>
      <c r="BM400" s="24" t="s">
        <v>816</v>
      </c>
    </row>
    <row r="401" s="12" customFormat="1">
      <c r="B401" s="244"/>
      <c r="C401" s="245"/>
      <c r="D401" s="235" t="s">
        <v>132</v>
      </c>
      <c r="E401" s="246" t="s">
        <v>21</v>
      </c>
      <c r="F401" s="247" t="s">
        <v>817</v>
      </c>
      <c r="G401" s="245"/>
      <c r="H401" s="248">
        <v>143.97900000000001</v>
      </c>
      <c r="I401" s="249"/>
      <c r="J401" s="245"/>
      <c r="K401" s="245"/>
      <c r="L401" s="250"/>
      <c r="M401" s="251"/>
      <c r="N401" s="252"/>
      <c r="O401" s="252"/>
      <c r="P401" s="252"/>
      <c r="Q401" s="252"/>
      <c r="R401" s="252"/>
      <c r="S401" s="252"/>
      <c r="T401" s="253"/>
      <c r="AT401" s="254" t="s">
        <v>132</v>
      </c>
      <c r="AU401" s="254" t="s">
        <v>79</v>
      </c>
      <c r="AV401" s="12" t="s">
        <v>79</v>
      </c>
      <c r="AW401" s="12" t="s">
        <v>33</v>
      </c>
      <c r="AX401" s="12" t="s">
        <v>77</v>
      </c>
      <c r="AY401" s="254" t="s">
        <v>119</v>
      </c>
    </row>
    <row r="402" s="1" customFormat="1" ht="16.5" customHeight="1">
      <c r="B402" s="46"/>
      <c r="C402" s="221" t="s">
        <v>818</v>
      </c>
      <c r="D402" s="221" t="s">
        <v>122</v>
      </c>
      <c r="E402" s="222" t="s">
        <v>819</v>
      </c>
      <c r="F402" s="223" t="s">
        <v>820</v>
      </c>
      <c r="G402" s="224" t="s">
        <v>286</v>
      </c>
      <c r="H402" s="225">
        <v>575.91600000000005</v>
      </c>
      <c r="I402" s="226"/>
      <c r="J402" s="227">
        <f>ROUND(I402*H402,2)</f>
        <v>0</v>
      </c>
      <c r="K402" s="223" t="s">
        <v>126</v>
      </c>
      <c r="L402" s="72"/>
      <c r="M402" s="228" t="s">
        <v>21</v>
      </c>
      <c r="N402" s="229" t="s">
        <v>40</v>
      </c>
      <c r="O402" s="47"/>
      <c r="P402" s="230">
        <f>O402*H402</f>
        <v>0</v>
      </c>
      <c r="Q402" s="230">
        <v>0</v>
      </c>
      <c r="R402" s="230">
        <f>Q402*H402</f>
        <v>0</v>
      </c>
      <c r="S402" s="230">
        <v>0</v>
      </c>
      <c r="T402" s="231">
        <f>S402*H402</f>
        <v>0</v>
      </c>
      <c r="AR402" s="24" t="s">
        <v>127</v>
      </c>
      <c r="AT402" s="24" t="s">
        <v>122</v>
      </c>
      <c r="AU402" s="24" t="s">
        <v>79</v>
      </c>
      <c r="AY402" s="24" t="s">
        <v>119</v>
      </c>
      <c r="BE402" s="232">
        <f>IF(N402="základní",J402,0)</f>
        <v>0</v>
      </c>
      <c r="BF402" s="232">
        <f>IF(N402="snížená",J402,0)</f>
        <v>0</v>
      </c>
      <c r="BG402" s="232">
        <f>IF(N402="zákl. přenesená",J402,0)</f>
        <v>0</v>
      </c>
      <c r="BH402" s="232">
        <f>IF(N402="sníž. přenesená",J402,0)</f>
        <v>0</v>
      </c>
      <c r="BI402" s="232">
        <f>IF(N402="nulová",J402,0)</f>
        <v>0</v>
      </c>
      <c r="BJ402" s="24" t="s">
        <v>77</v>
      </c>
      <c r="BK402" s="232">
        <f>ROUND(I402*H402,2)</f>
        <v>0</v>
      </c>
      <c r="BL402" s="24" t="s">
        <v>127</v>
      </c>
      <c r="BM402" s="24" t="s">
        <v>821</v>
      </c>
    </row>
    <row r="403" s="12" customFormat="1">
      <c r="B403" s="244"/>
      <c r="C403" s="245"/>
      <c r="D403" s="235" t="s">
        <v>132</v>
      </c>
      <c r="E403" s="246" t="s">
        <v>21</v>
      </c>
      <c r="F403" s="247" t="s">
        <v>817</v>
      </c>
      <c r="G403" s="245"/>
      <c r="H403" s="248">
        <v>143.97900000000001</v>
      </c>
      <c r="I403" s="249"/>
      <c r="J403" s="245"/>
      <c r="K403" s="245"/>
      <c r="L403" s="250"/>
      <c r="M403" s="251"/>
      <c r="N403" s="252"/>
      <c r="O403" s="252"/>
      <c r="P403" s="252"/>
      <c r="Q403" s="252"/>
      <c r="R403" s="252"/>
      <c r="S403" s="252"/>
      <c r="T403" s="253"/>
      <c r="AT403" s="254" t="s">
        <v>132</v>
      </c>
      <c r="AU403" s="254" t="s">
        <v>79</v>
      </c>
      <c r="AV403" s="12" t="s">
        <v>79</v>
      </c>
      <c r="AW403" s="12" t="s">
        <v>33</v>
      </c>
      <c r="AX403" s="12" t="s">
        <v>69</v>
      </c>
      <c r="AY403" s="254" t="s">
        <v>119</v>
      </c>
    </row>
    <row r="404" s="14" customFormat="1">
      <c r="B404" s="280"/>
      <c r="C404" s="281"/>
      <c r="D404" s="235" t="s">
        <v>132</v>
      </c>
      <c r="E404" s="282" t="s">
        <v>21</v>
      </c>
      <c r="F404" s="283" t="s">
        <v>822</v>
      </c>
      <c r="G404" s="281"/>
      <c r="H404" s="284">
        <v>143.97900000000001</v>
      </c>
      <c r="I404" s="285"/>
      <c r="J404" s="281"/>
      <c r="K404" s="281"/>
      <c r="L404" s="286"/>
      <c r="M404" s="287"/>
      <c r="N404" s="288"/>
      <c r="O404" s="288"/>
      <c r="P404" s="288"/>
      <c r="Q404" s="288"/>
      <c r="R404" s="288"/>
      <c r="S404" s="288"/>
      <c r="T404" s="289"/>
      <c r="AT404" s="290" t="s">
        <v>132</v>
      </c>
      <c r="AU404" s="290" t="s">
        <v>79</v>
      </c>
      <c r="AV404" s="14" t="s">
        <v>135</v>
      </c>
      <c r="AW404" s="14" t="s">
        <v>33</v>
      </c>
      <c r="AX404" s="14" t="s">
        <v>69</v>
      </c>
      <c r="AY404" s="290" t="s">
        <v>119</v>
      </c>
    </row>
    <row r="405" s="12" customFormat="1">
      <c r="B405" s="244"/>
      <c r="C405" s="245"/>
      <c r="D405" s="235" t="s">
        <v>132</v>
      </c>
      <c r="E405" s="246" t="s">
        <v>21</v>
      </c>
      <c r="F405" s="247" t="s">
        <v>823</v>
      </c>
      <c r="G405" s="245"/>
      <c r="H405" s="248">
        <v>575.91600000000005</v>
      </c>
      <c r="I405" s="249"/>
      <c r="J405" s="245"/>
      <c r="K405" s="245"/>
      <c r="L405" s="250"/>
      <c r="M405" s="251"/>
      <c r="N405" s="252"/>
      <c r="O405" s="252"/>
      <c r="P405" s="252"/>
      <c r="Q405" s="252"/>
      <c r="R405" s="252"/>
      <c r="S405" s="252"/>
      <c r="T405" s="253"/>
      <c r="AT405" s="254" t="s">
        <v>132</v>
      </c>
      <c r="AU405" s="254" t="s">
        <v>79</v>
      </c>
      <c r="AV405" s="12" t="s">
        <v>79</v>
      </c>
      <c r="AW405" s="12" t="s">
        <v>33</v>
      </c>
      <c r="AX405" s="12" t="s">
        <v>77</v>
      </c>
      <c r="AY405" s="254" t="s">
        <v>119</v>
      </c>
    </row>
    <row r="406" s="1" customFormat="1" ht="25.5" customHeight="1">
      <c r="B406" s="46"/>
      <c r="C406" s="221" t="s">
        <v>824</v>
      </c>
      <c r="D406" s="221" t="s">
        <v>122</v>
      </c>
      <c r="E406" s="222" t="s">
        <v>825</v>
      </c>
      <c r="F406" s="223" t="s">
        <v>826</v>
      </c>
      <c r="G406" s="224" t="s">
        <v>286</v>
      </c>
      <c r="H406" s="225">
        <v>51.707999999999998</v>
      </c>
      <c r="I406" s="226"/>
      <c r="J406" s="227">
        <f>ROUND(I406*H406,2)</f>
        <v>0</v>
      </c>
      <c r="K406" s="223" t="s">
        <v>126</v>
      </c>
      <c r="L406" s="72"/>
      <c r="M406" s="228" t="s">
        <v>21</v>
      </c>
      <c r="N406" s="229" t="s">
        <v>40</v>
      </c>
      <c r="O406" s="47"/>
      <c r="P406" s="230">
        <f>O406*H406</f>
        <v>0</v>
      </c>
      <c r="Q406" s="230">
        <v>0</v>
      </c>
      <c r="R406" s="230">
        <f>Q406*H406</f>
        <v>0</v>
      </c>
      <c r="S406" s="230">
        <v>0</v>
      </c>
      <c r="T406" s="231">
        <f>S406*H406</f>
        <v>0</v>
      </c>
      <c r="AR406" s="24" t="s">
        <v>127</v>
      </c>
      <c r="AT406" s="24" t="s">
        <v>122</v>
      </c>
      <c r="AU406" s="24" t="s">
        <v>79</v>
      </c>
      <c r="AY406" s="24" t="s">
        <v>119</v>
      </c>
      <c r="BE406" s="232">
        <f>IF(N406="základní",J406,0)</f>
        <v>0</v>
      </c>
      <c r="BF406" s="232">
        <f>IF(N406="snížená",J406,0)</f>
        <v>0</v>
      </c>
      <c r="BG406" s="232">
        <f>IF(N406="zákl. přenesená",J406,0)</f>
        <v>0</v>
      </c>
      <c r="BH406" s="232">
        <f>IF(N406="sníž. přenesená",J406,0)</f>
        <v>0</v>
      </c>
      <c r="BI406" s="232">
        <f>IF(N406="nulová",J406,0)</f>
        <v>0</v>
      </c>
      <c r="BJ406" s="24" t="s">
        <v>77</v>
      </c>
      <c r="BK406" s="232">
        <f>ROUND(I406*H406,2)</f>
        <v>0</v>
      </c>
      <c r="BL406" s="24" t="s">
        <v>127</v>
      </c>
      <c r="BM406" s="24" t="s">
        <v>827</v>
      </c>
    </row>
    <row r="407" s="12" customFormat="1">
      <c r="B407" s="244"/>
      <c r="C407" s="245"/>
      <c r="D407" s="235" t="s">
        <v>132</v>
      </c>
      <c r="E407" s="246" t="s">
        <v>21</v>
      </c>
      <c r="F407" s="247" t="s">
        <v>828</v>
      </c>
      <c r="G407" s="245"/>
      <c r="H407" s="248">
        <v>51.707999999999998</v>
      </c>
      <c r="I407" s="249"/>
      <c r="J407" s="245"/>
      <c r="K407" s="245"/>
      <c r="L407" s="250"/>
      <c r="M407" s="251"/>
      <c r="N407" s="252"/>
      <c r="O407" s="252"/>
      <c r="P407" s="252"/>
      <c r="Q407" s="252"/>
      <c r="R407" s="252"/>
      <c r="S407" s="252"/>
      <c r="T407" s="253"/>
      <c r="AT407" s="254" t="s">
        <v>132</v>
      </c>
      <c r="AU407" s="254" t="s">
        <v>79</v>
      </c>
      <c r="AV407" s="12" t="s">
        <v>79</v>
      </c>
      <c r="AW407" s="12" t="s">
        <v>33</v>
      </c>
      <c r="AX407" s="12" t="s">
        <v>77</v>
      </c>
      <c r="AY407" s="254" t="s">
        <v>119</v>
      </c>
    </row>
    <row r="408" s="1" customFormat="1" ht="25.5" customHeight="1">
      <c r="B408" s="46"/>
      <c r="C408" s="221" t="s">
        <v>829</v>
      </c>
      <c r="D408" s="221" t="s">
        <v>122</v>
      </c>
      <c r="E408" s="222" t="s">
        <v>830</v>
      </c>
      <c r="F408" s="223" t="s">
        <v>831</v>
      </c>
      <c r="G408" s="224" t="s">
        <v>286</v>
      </c>
      <c r="H408" s="225">
        <v>154.28</v>
      </c>
      <c r="I408" s="226"/>
      <c r="J408" s="227">
        <f>ROUND(I408*H408,2)</f>
        <v>0</v>
      </c>
      <c r="K408" s="223" t="s">
        <v>126</v>
      </c>
      <c r="L408" s="72"/>
      <c r="M408" s="228" t="s">
        <v>21</v>
      </c>
      <c r="N408" s="229" t="s">
        <v>40</v>
      </c>
      <c r="O408" s="47"/>
      <c r="P408" s="230">
        <f>O408*H408</f>
        <v>0</v>
      </c>
      <c r="Q408" s="230">
        <v>0</v>
      </c>
      <c r="R408" s="230">
        <f>Q408*H408</f>
        <v>0</v>
      </c>
      <c r="S408" s="230">
        <v>0</v>
      </c>
      <c r="T408" s="231">
        <f>S408*H408</f>
        <v>0</v>
      </c>
      <c r="AR408" s="24" t="s">
        <v>127</v>
      </c>
      <c r="AT408" s="24" t="s">
        <v>122</v>
      </c>
      <c r="AU408" s="24" t="s">
        <v>79</v>
      </c>
      <c r="AY408" s="24" t="s">
        <v>119</v>
      </c>
      <c r="BE408" s="232">
        <f>IF(N408="základní",J408,0)</f>
        <v>0</v>
      </c>
      <c r="BF408" s="232">
        <f>IF(N408="snížená",J408,0)</f>
        <v>0</v>
      </c>
      <c r="BG408" s="232">
        <f>IF(N408="zákl. přenesená",J408,0)</f>
        <v>0</v>
      </c>
      <c r="BH408" s="232">
        <f>IF(N408="sníž. přenesená",J408,0)</f>
        <v>0</v>
      </c>
      <c r="BI408" s="232">
        <f>IF(N408="nulová",J408,0)</f>
        <v>0</v>
      </c>
      <c r="BJ408" s="24" t="s">
        <v>77</v>
      </c>
      <c r="BK408" s="232">
        <f>ROUND(I408*H408,2)</f>
        <v>0</v>
      </c>
      <c r="BL408" s="24" t="s">
        <v>127</v>
      </c>
      <c r="BM408" s="24" t="s">
        <v>832</v>
      </c>
    </row>
    <row r="409" s="12" customFormat="1">
      <c r="B409" s="244"/>
      <c r="C409" s="245"/>
      <c r="D409" s="235" t="s">
        <v>132</v>
      </c>
      <c r="E409" s="246" t="s">
        <v>21</v>
      </c>
      <c r="F409" s="247" t="s">
        <v>833</v>
      </c>
      <c r="G409" s="245"/>
      <c r="H409" s="248">
        <v>154.28</v>
      </c>
      <c r="I409" s="249"/>
      <c r="J409" s="245"/>
      <c r="K409" s="245"/>
      <c r="L409" s="250"/>
      <c r="M409" s="251"/>
      <c r="N409" s="252"/>
      <c r="O409" s="252"/>
      <c r="P409" s="252"/>
      <c r="Q409" s="252"/>
      <c r="R409" s="252"/>
      <c r="S409" s="252"/>
      <c r="T409" s="253"/>
      <c r="AT409" s="254" t="s">
        <v>132</v>
      </c>
      <c r="AU409" s="254" t="s">
        <v>79</v>
      </c>
      <c r="AV409" s="12" t="s">
        <v>79</v>
      </c>
      <c r="AW409" s="12" t="s">
        <v>33</v>
      </c>
      <c r="AX409" s="12" t="s">
        <v>77</v>
      </c>
      <c r="AY409" s="254" t="s">
        <v>119</v>
      </c>
    </row>
    <row r="410" s="10" customFormat="1" ht="29.88" customHeight="1">
      <c r="B410" s="205"/>
      <c r="C410" s="206"/>
      <c r="D410" s="207" t="s">
        <v>68</v>
      </c>
      <c r="E410" s="219" t="s">
        <v>834</v>
      </c>
      <c r="F410" s="219" t="s">
        <v>835</v>
      </c>
      <c r="G410" s="206"/>
      <c r="H410" s="206"/>
      <c r="I410" s="209"/>
      <c r="J410" s="220">
        <f>BK410</f>
        <v>0</v>
      </c>
      <c r="K410" s="206"/>
      <c r="L410" s="211"/>
      <c r="M410" s="212"/>
      <c r="N410" s="213"/>
      <c r="O410" s="213"/>
      <c r="P410" s="214">
        <f>P411</f>
        <v>0</v>
      </c>
      <c r="Q410" s="213"/>
      <c r="R410" s="214">
        <f>R411</f>
        <v>0</v>
      </c>
      <c r="S410" s="213"/>
      <c r="T410" s="215">
        <f>T411</f>
        <v>0</v>
      </c>
      <c r="AR410" s="216" t="s">
        <v>77</v>
      </c>
      <c r="AT410" s="217" t="s">
        <v>68</v>
      </c>
      <c r="AU410" s="217" t="s">
        <v>77</v>
      </c>
      <c r="AY410" s="216" t="s">
        <v>119</v>
      </c>
      <c r="BK410" s="218">
        <f>BK411</f>
        <v>0</v>
      </c>
    </row>
    <row r="411" s="1" customFormat="1" ht="25.5" customHeight="1">
      <c r="B411" s="46"/>
      <c r="C411" s="221" t="s">
        <v>836</v>
      </c>
      <c r="D411" s="221" t="s">
        <v>122</v>
      </c>
      <c r="E411" s="222" t="s">
        <v>837</v>
      </c>
      <c r="F411" s="223" t="s">
        <v>838</v>
      </c>
      <c r="G411" s="224" t="s">
        <v>286</v>
      </c>
      <c r="H411" s="225">
        <v>508.18799999999999</v>
      </c>
      <c r="I411" s="226"/>
      <c r="J411" s="227">
        <f>ROUND(I411*H411,2)</f>
        <v>0</v>
      </c>
      <c r="K411" s="223" t="s">
        <v>126</v>
      </c>
      <c r="L411" s="72"/>
      <c r="M411" s="228" t="s">
        <v>21</v>
      </c>
      <c r="N411" s="229" t="s">
        <v>40</v>
      </c>
      <c r="O411" s="47"/>
      <c r="P411" s="230">
        <f>O411*H411</f>
        <v>0</v>
      </c>
      <c r="Q411" s="230">
        <v>0</v>
      </c>
      <c r="R411" s="230">
        <f>Q411*H411</f>
        <v>0</v>
      </c>
      <c r="S411" s="230">
        <v>0</v>
      </c>
      <c r="T411" s="231">
        <f>S411*H411</f>
        <v>0</v>
      </c>
      <c r="AR411" s="24" t="s">
        <v>127</v>
      </c>
      <c r="AT411" s="24" t="s">
        <v>122</v>
      </c>
      <c r="AU411" s="24" t="s">
        <v>79</v>
      </c>
      <c r="AY411" s="24" t="s">
        <v>119</v>
      </c>
      <c r="BE411" s="232">
        <f>IF(N411="základní",J411,0)</f>
        <v>0</v>
      </c>
      <c r="BF411" s="232">
        <f>IF(N411="snížená",J411,0)</f>
        <v>0</v>
      </c>
      <c r="BG411" s="232">
        <f>IF(N411="zákl. přenesená",J411,0)</f>
        <v>0</v>
      </c>
      <c r="BH411" s="232">
        <f>IF(N411="sníž. přenesená",J411,0)</f>
        <v>0</v>
      </c>
      <c r="BI411" s="232">
        <f>IF(N411="nulová",J411,0)</f>
        <v>0</v>
      </c>
      <c r="BJ411" s="24" t="s">
        <v>77</v>
      </c>
      <c r="BK411" s="232">
        <f>ROUND(I411*H411,2)</f>
        <v>0</v>
      </c>
      <c r="BL411" s="24" t="s">
        <v>127</v>
      </c>
      <c r="BM411" s="24" t="s">
        <v>839</v>
      </c>
    </row>
    <row r="412" s="10" customFormat="1" ht="37.44" customHeight="1">
      <c r="B412" s="205"/>
      <c r="C412" s="206"/>
      <c r="D412" s="207" t="s">
        <v>68</v>
      </c>
      <c r="E412" s="208" t="s">
        <v>840</v>
      </c>
      <c r="F412" s="208" t="s">
        <v>841</v>
      </c>
      <c r="G412" s="206"/>
      <c r="H412" s="206"/>
      <c r="I412" s="209"/>
      <c r="J412" s="210">
        <f>BK412</f>
        <v>0</v>
      </c>
      <c r="K412" s="206"/>
      <c r="L412" s="211"/>
      <c r="M412" s="212"/>
      <c r="N412" s="213"/>
      <c r="O412" s="213"/>
      <c r="P412" s="214">
        <f>P413</f>
        <v>0</v>
      </c>
      <c r="Q412" s="213"/>
      <c r="R412" s="214">
        <f>R413</f>
        <v>0.80347673999999991</v>
      </c>
      <c r="S412" s="213"/>
      <c r="T412" s="215">
        <f>T413</f>
        <v>0.14571199999999998</v>
      </c>
      <c r="AR412" s="216" t="s">
        <v>79</v>
      </c>
      <c r="AT412" s="217" t="s">
        <v>68</v>
      </c>
      <c r="AU412" s="217" t="s">
        <v>69</v>
      </c>
      <c r="AY412" s="216" t="s">
        <v>119</v>
      </c>
      <c r="BK412" s="218">
        <f>BK413</f>
        <v>0</v>
      </c>
    </row>
    <row r="413" s="10" customFormat="1" ht="19.92" customHeight="1">
      <c r="B413" s="205"/>
      <c r="C413" s="206"/>
      <c r="D413" s="207" t="s">
        <v>68</v>
      </c>
      <c r="E413" s="219" t="s">
        <v>842</v>
      </c>
      <c r="F413" s="219" t="s">
        <v>843</v>
      </c>
      <c r="G413" s="206"/>
      <c r="H413" s="206"/>
      <c r="I413" s="209"/>
      <c r="J413" s="220">
        <f>BK413</f>
        <v>0</v>
      </c>
      <c r="K413" s="206"/>
      <c r="L413" s="211"/>
      <c r="M413" s="212"/>
      <c r="N413" s="213"/>
      <c r="O413" s="213"/>
      <c r="P413" s="214">
        <f>SUM(P414:P454)</f>
        <v>0</v>
      </c>
      <c r="Q413" s="213"/>
      <c r="R413" s="214">
        <f>SUM(R414:R454)</f>
        <v>0.80347673999999991</v>
      </c>
      <c r="S413" s="213"/>
      <c r="T413" s="215">
        <f>SUM(T414:T454)</f>
        <v>0.14571199999999998</v>
      </c>
      <c r="AR413" s="216" t="s">
        <v>79</v>
      </c>
      <c r="AT413" s="217" t="s">
        <v>68</v>
      </c>
      <c r="AU413" s="217" t="s">
        <v>77</v>
      </c>
      <c r="AY413" s="216" t="s">
        <v>119</v>
      </c>
      <c r="BK413" s="218">
        <f>SUM(BK414:BK454)</f>
        <v>0</v>
      </c>
    </row>
    <row r="414" s="1" customFormat="1" ht="16.5" customHeight="1">
      <c r="B414" s="46"/>
      <c r="C414" s="221" t="s">
        <v>844</v>
      </c>
      <c r="D414" s="221" t="s">
        <v>122</v>
      </c>
      <c r="E414" s="222" t="s">
        <v>845</v>
      </c>
      <c r="F414" s="223" t="s">
        <v>846</v>
      </c>
      <c r="G414" s="224" t="s">
        <v>187</v>
      </c>
      <c r="H414" s="225">
        <v>36.427999999999997</v>
      </c>
      <c r="I414" s="226"/>
      <c r="J414" s="227">
        <f>ROUND(I414*H414,2)</f>
        <v>0</v>
      </c>
      <c r="K414" s="223" t="s">
        <v>126</v>
      </c>
      <c r="L414" s="72"/>
      <c r="M414" s="228" t="s">
        <v>21</v>
      </c>
      <c r="N414" s="229" t="s">
        <v>40</v>
      </c>
      <c r="O414" s="47"/>
      <c r="P414" s="230">
        <f>O414*H414</f>
        <v>0</v>
      </c>
      <c r="Q414" s="230">
        <v>0</v>
      </c>
      <c r="R414" s="230">
        <f>Q414*H414</f>
        <v>0</v>
      </c>
      <c r="S414" s="230">
        <v>0.0040000000000000001</v>
      </c>
      <c r="T414" s="231">
        <f>S414*H414</f>
        <v>0.14571199999999998</v>
      </c>
      <c r="AR414" s="24" t="s">
        <v>260</v>
      </c>
      <c r="AT414" s="24" t="s">
        <v>122</v>
      </c>
      <c r="AU414" s="24" t="s">
        <v>79</v>
      </c>
      <c r="AY414" s="24" t="s">
        <v>119</v>
      </c>
      <c r="BE414" s="232">
        <f>IF(N414="základní",J414,0)</f>
        <v>0</v>
      </c>
      <c r="BF414" s="232">
        <f>IF(N414="snížená",J414,0)</f>
        <v>0</v>
      </c>
      <c r="BG414" s="232">
        <f>IF(N414="zákl. přenesená",J414,0)</f>
        <v>0</v>
      </c>
      <c r="BH414" s="232">
        <f>IF(N414="sníž. přenesená",J414,0)</f>
        <v>0</v>
      </c>
      <c r="BI414" s="232">
        <f>IF(N414="nulová",J414,0)</f>
        <v>0</v>
      </c>
      <c r="BJ414" s="24" t="s">
        <v>77</v>
      </c>
      <c r="BK414" s="232">
        <f>ROUND(I414*H414,2)</f>
        <v>0</v>
      </c>
      <c r="BL414" s="24" t="s">
        <v>260</v>
      </c>
      <c r="BM414" s="24" t="s">
        <v>847</v>
      </c>
    </row>
    <row r="415" s="12" customFormat="1">
      <c r="B415" s="244"/>
      <c r="C415" s="245"/>
      <c r="D415" s="235" t="s">
        <v>132</v>
      </c>
      <c r="E415" s="246" t="s">
        <v>21</v>
      </c>
      <c r="F415" s="247" t="s">
        <v>203</v>
      </c>
      <c r="G415" s="245"/>
      <c r="H415" s="248">
        <v>36.427999999999997</v>
      </c>
      <c r="I415" s="249"/>
      <c r="J415" s="245"/>
      <c r="K415" s="245"/>
      <c r="L415" s="250"/>
      <c r="M415" s="251"/>
      <c r="N415" s="252"/>
      <c r="O415" s="252"/>
      <c r="P415" s="252"/>
      <c r="Q415" s="252"/>
      <c r="R415" s="252"/>
      <c r="S415" s="252"/>
      <c r="T415" s="253"/>
      <c r="AT415" s="254" t="s">
        <v>132</v>
      </c>
      <c r="AU415" s="254" t="s">
        <v>79</v>
      </c>
      <c r="AV415" s="12" t="s">
        <v>79</v>
      </c>
      <c r="AW415" s="12" t="s">
        <v>33</v>
      </c>
      <c r="AX415" s="12" t="s">
        <v>77</v>
      </c>
      <c r="AY415" s="254" t="s">
        <v>119</v>
      </c>
    </row>
    <row r="416" s="1" customFormat="1" ht="16.5" customHeight="1">
      <c r="B416" s="46"/>
      <c r="C416" s="221" t="s">
        <v>848</v>
      </c>
      <c r="D416" s="221" t="s">
        <v>122</v>
      </c>
      <c r="E416" s="222" t="s">
        <v>849</v>
      </c>
      <c r="F416" s="223" t="s">
        <v>850</v>
      </c>
      <c r="G416" s="224" t="s">
        <v>187</v>
      </c>
      <c r="H416" s="225">
        <v>17.408999999999999</v>
      </c>
      <c r="I416" s="226"/>
      <c r="J416" s="227">
        <f>ROUND(I416*H416,2)</f>
        <v>0</v>
      </c>
      <c r="K416" s="223" t="s">
        <v>126</v>
      </c>
      <c r="L416" s="72"/>
      <c r="M416" s="228" t="s">
        <v>21</v>
      </c>
      <c r="N416" s="229" t="s">
        <v>40</v>
      </c>
      <c r="O416" s="47"/>
      <c r="P416" s="230">
        <f>O416*H416</f>
        <v>0</v>
      </c>
      <c r="Q416" s="230">
        <v>0.00040000000000000002</v>
      </c>
      <c r="R416" s="230">
        <f>Q416*H416</f>
        <v>0.0069635999999999995</v>
      </c>
      <c r="S416" s="230">
        <v>0</v>
      </c>
      <c r="T416" s="231">
        <f>S416*H416</f>
        <v>0</v>
      </c>
      <c r="AR416" s="24" t="s">
        <v>260</v>
      </c>
      <c r="AT416" s="24" t="s">
        <v>122</v>
      </c>
      <c r="AU416" s="24" t="s">
        <v>79</v>
      </c>
      <c r="AY416" s="24" t="s">
        <v>119</v>
      </c>
      <c r="BE416" s="232">
        <f>IF(N416="základní",J416,0)</f>
        <v>0</v>
      </c>
      <c r="BF416" s="232">
        <f>IF(N416="snížená",J416,0)</f>
        <v>0</v>
      </c>
      <c r="BG416" s="232">
        <f>IF(N416="zákl. přenesená",J416,0)</f>
        <v>0</v>
      </c>
      <c r="BH416" s="232">
        <f>IF(N416="sníž. přenesená",J416,0)</f>
        <v>0</v>
      </c>
      <c r="BI416" s="232">
        <f>IF(N416="nulová",J416,0)</f>
        <v>0</v>
      </c>
      <c r="BJ416" s="24" t="s">
        <v>77</v>
      </c>
      <c r="BK416" s="232">
        <f>ROUND(I416*H416,2)</f>
        <v>0</v>
      </c>
      <c r="BL416" s="24" t="s">
        <v>260</v>
      </c>
      <c r="BM416" s="24" t="s">
        <v>851</v>
      </c>
    </row>
    <row r="417" s="11" customFormat="1">
      <c r="B417" s="233"/>
      <c r="C417" s="234"/>
      <c r="D417" s="235" t="s">
        <v>132</v>
      </c>
      <c r="E417" s="236" t="s">
        <v>21</v>
      </c>
      <c r="F417" s="237" t="s">
        <v>852</v>
      </c>
      <c r="G417" s="234"/>
      <c r="H417" s="236" t="s">
        <v>21</v>
      </c>
      <c r="I417" s="238"/>
      <c r="J417" s="234"/>
      <c r="K417" s="234"/>
      <c r="L417" s="239"/>
      <c r="M417" s="240"/>
      <c r="N417" s="241"/>
      <c r="O417" s="241"/>
      <c r="P417" s="241"/>
      <c r="Q417" s="241"/>
      <c r="R417" s="241"/>
      <c r="S417" s="241"/>
      <c r="T417" s="242"/>
      <c r="AT417" s="243" t="s">
        <v>132</v>
      </c>
      <c r="AU417" s="243" t="s">
        <v>79</v>
      </c>
      <c r="AV417" s="11" t="s">
        <v>77</v>
      </c>
      <c r="AW417" s="11" t="s">
        <v>33</v>
      </c>
      <c r="AX417" s="11" t="s">
        <v>69</v>
      </c>
      <c r="AY417" s="243" t="s">
        <v>119</v>
      </c>
    </row>
    <row r="418" s="12" customFormat="1">
      <c r="B418" s="244"/>
      <c r="C418" s="245"/>
      <c r="D418" s="235" t="s">
        <v>132</v>
      </c>
      <c r="E418" s="246" t="s">
        <v>21</v>
      </c>
      <c r="F418" s="247" t="s">
        <v>853</v>
      </c>
      <c r="G418" s="245"/>
      <c r="H418" s="248">
        <v>17.408999999999999</v>
      </c>
      <c r="I418" s="249"/>
      <c r="J418" s="245"/>
      <c r="K418" s="245"/>
      <c r="L418" s="250"/>
      <c r="M418" s="251"/>
      <c r="N418" s="252"/>
      <c r="O418" s="252"/>
      <c r="P418" s="252"/>
      <c r="Q418" s="252"/>
      <c r="R418" s="252"/>
      <c r="S418" s="252"/>
      <c r="T418" s="253"/>
      <c r="AT418" s="254" t="s">
        <v>132</v>
      </c>
      <c r="AU418" s="254" t="s">
        <v>79</v>
      </c>
      <c r="AV418" s="12" t="s">
        <v>79</v>
      </c>
      <c r="AW418" s="12" t="s">
        <v>33</v>
      </c>
      <c r="AX418" s="12" t="s">
        <v>77</v>
      </c>
      <c r="AY418" s="254" t="s">
        <v>119</v>
      </c>
    </row>
    <row r="419" s="1" customFormat="1" ht="16.5" customHeight="1">
      <c r="B419" s="46"/>
      <c r="C419" s="270" t="s">
        <v>854</v>
      </c>
      <c r="D419" s="270" t="s">
        <v>296</v>
      </c>
      <c r="E419" s="271" t="s">
        <v>855</v>
      </c>
      <c r="F419" s="272" t="s">
        <v>856</v>
      </c>
      <c r="G419" s="273" t="s">
        <v>187</v>
      </c>
      <c r="H419" s="274">
        <v>20.02</v>
      </c>
      <c r="I419" s="275"/>
      <c r="J419" s="276">
        <f>ROUND(I419*H419,2)</f>
        <v>0</v>
      </c>
      <c r="K419" s="272" t="s">
        <v>21</v>
      </c>
      <c r="L419" s="277"/>
      <c r="M419" s="278" t="s">
        <v>21</v>
      </c>
      <c r="N419" s="279" t="s">
        <v>40</v>
      </c>
      <c r="O419" s="47"/>
      <c r="P419" s="230">
        <f>O419*H419</f>
        <v>0</v>
      </c>
      <c r="Q419" s="230">
        <v>0.0068999999999999999</v>
      </c>
      <c r="R419" s="230">
        <f>Q419*H419</f>
        <v>0.13813799999999998</v>
      </c>
      <c r="S419" s="230">
        <v>0</v>
      </c>
      <c r="T419" s="231">
        <f>S419*H419</f>
        <v>0</v>
      </c>
      <c r="AR419" s="24" t="s">
        <v>343</v>
      </c>
      <c r="AT419" s="24" t="s">
        <v>296</v>
      </c>
      <c r="AU419" s="24" t="s">
        <v>79</v>
      </c>
      <c r="AY419" s="24" t="s">
        <v>119</v>
      </c>
      <c r="BE419" s="232">
        <f>IF(N419="základní",J419,0)</f>
        <v>0</v>
      </c>
      <c r="BF419" s="232">
        <f>IF(N419="snížená",J419,0)</f>
        <v>0</v>
      </c>
      <c r="BG419" s="232">
        <f>IF(N419="zákl. přenesená",J419,0)</f>
        <v>0</v>
      </c>
      <c r="BH419" s="232">
        <f>IF(N419="sníž. přenesená",J419,0)</f>
        <v>0</v>
      </c>
      <c r="BI419" s="232">
        <f>IF(N419="nulová",J419,0)</f>
        <v>0</v>
      </c>
      <c r="BJ419" s="24" t="s">
        <v>77</v>
      </c>
      <c r="BK419" s="232">
        <f>ROUND(I419*H419,2)</f>
        <v>0</v>
      </c>
      <c r="BL419" s="24" t="s">
        <v>260</v>
      </c>
      <c r="BM419" s="24" t="s">
        <v>857</v>
      </c>
    </row>
    <row r="420" s="12" customFormat="1">
      <c r="B420" s="244"/>
      <c r="C420" s="245"/>
      <c r="D420" s="235" t="s">
        <v>132</v>
      </c>
      <c r="E420" s="245"/>
      <c r="F420" s="247" t="s">
        <v>858</v>
      </c>
      <c r="G420" s="245"/>
      <c r="H420" s="248">
        <v>20.02</v>
      </c>
      <c r="I420" s="249"/>
      <c r="J420" s="245"/>
      <c r="K420" s="245"/>
      <c r="L420" s="250"/>
      <c r="M420" s="251"/>
      <c r="N420" s="252"/>
      <c r="O420" s="252"/>
      <c r="P420" s="252"/>
      <c r="Q420" s="252"/>
      <c r="R420" s="252"/>
      <c r="S420" s="252"/>
      <c r="T420" s="253"/>
      <c r="AT420" s="254" t="s">
        <v>132</v>
      </c>
      <c r="AU420" s="254" t="s">
        <v>79</v>
      </c>
      <c r="AV420" s="12" t="s">
        <v>79</v>
      </c>
      <c r="AW420" s="12" t="s">
        <v>6</v>
      </c>
      <c r="AX420" s="12" t="s">
        <v>77</v>
      </c>
      <c r="AY420" s="254" t="s">
        <v>119</v>
      </c>
    </row>
    <row r="421" s="1" customFormat="1" ht="16.5" customHeight="1">
      <c r="B421" s="46"/>
      <c r="C421" s="221" t="s">
        <v>859</v>
      </c>
      <c r="D421" s="221" t="s">
        <v>122</v>
      </c>
      <c r="E421" s="222" t="s">
        <v>860</v>
      </c>
      <c r="F421" s="223" t="s">
        <v>861</v>
      </c>
      <c r="G421" s="224" t="s">
        <v>187</v>
      </c>
      <c r="H421" s="225">
        <v>14.148</v>
      </c>
      <c r="I421" s="226"/>
      <c r="J421" s="227">
        <f>ROUND(I421*H421,2)</f>
        <v>0</v>
      </c>
      <c r="K421" s="223" t="s">
        <v>126</v>
      </c>
      <c r="L421" s="72"/>
      <c r="M421" s="228" t="s">
        <v>21</v>
      </c>
      <c r="N421" s="229" t="s">
        <v>40</v>
      </c>
      <c r="O421" s="47"/>
      <c r="P421" s="230">
        <f>O421*H421</f>
        <v>0</v>
      </c>
      <c r="Q421" s="230">
        <v>0.00040000000000000002</v>
      </c>
      <c r="R421" s="230">
        <f>Q421*H421</f>
        <v>0.0056592000000000005</v>
      </c>
      <c r="S421" s="230">
        <v>0</v>
      </c>
      <c r="T421" s="231">
        <f>S421*H421</f>
        <v>0</v>
      </c>
      <c r="AR421" s="24" t="s">
        <v>260</v>
      </c>
      <c r="AT421" s="24" t="s">
        <v>122</v>
      </c>
      <c r="AU421" s="24" t="s">
        <v>79</v>
      </c>
      <c r="AY421" s="24" t="s">
        <v>119</v>
      </c>
      <c r="BE421" s="232">
        <f>IF(N421="základní",J421,0)</f>
        <v>0</v>
      </c>
      <c r="BF421" s="232">
        <f>IF(N421="snížená",J421,0)</f>
        <v>0</v>
      </c>
      <c r="BG421" s="232">
        <f>IF(N421="zákl. přenesená",J421,0)</f>
        <v>0</v>
      </c>
      <c r="BH421" s="232">
        <f>IF(N421="sníž. přenesená",J421,0)</f>
        <v>0</v>
      </c>
      <c r="BI421" s="232">
        <f>IF(N421="nulová",J421,0)</f>
        <v>0</v>
      </c>
      <c r="BJ421" s="24" t="s">
        <v>77</v>
      </c>
      <c r="BK421" s="232">
        <f>ROUND(I421*H421,2)</f>
        <v>0</v>
      </c>
      <c r="BL421" s="24" t="s">
        <v>260</v>
      </c>
      <c r="BM421" s="24" t="s">
        <v>862</v>
      </c>
    </row>
    <row r="422" s="11" customFormat="1">
      <c r="B422" s="233"/>
      <c r="C422" s="234"/>
      <c r="D422" s="235" t="s">
        <v>132</v>
      </c>
      <c r="E422" s="236" t="s">
        <v>21</v>
      </c>
      <c r="F422" s="237" t="s">
        <v>863</v>
      </c>
      <c r="G422" s="234"/>
      <c r="H422" s="236" t="s">
        <v>21</v>
      </c>
      <c r="I422" s="238"/>
      <c r="J422" s="234"/>
      <c r="K422" s="234"/>
      <c r="L422" s="239"/>
      <c r="M422" s="240"/>
      <c r="N422" s="241"/>
      <c r="O422" s="241"/>
      <c r="P422" s="241"/>
      <c r="Q422" s="241"/>
      <c r="R422" s="241"/>
      <c r="S422" s="241"/>
      <c r="T422" s="242"/>
      <c r="AT422" s="243" t="s">
        <v>132</v>
      </c>
      <c r="AU422" s="243" t="s">
        <v>79</v>
      </c>
      <c r="AV422" s="11" t="s">
        <v>77</v>
      </c>
      <c r="AW422" s="11" t="s">
        <v>33</v>
      </c>
      <c r="AX422" s="11" t="s">
        <v>69</v>
      </c>
      <c r="AY422" s="243" t="s">
        <v>119</v>
      </c>
    </row>
    <row r="423" s="12" customFormat="1">
      <c r="B423" s="244"/>
      <c r="C423" s="245"/>
      <c r="D423" s="235" t="s">
        <v>132</v>
      </c>
      <c r="E423" s="246" t="s">
        <v>21</v>
      </c>
      <c r="F423" s="247" t="s">
        <v>864</v>
      </c>
      <c r="G423" s="245"/>
      <c r="H423" s="248">
        <v>14.148</v>
      </c>
      <c r="I423" s="249"/>
      <c r="J423" s="245"/>
      <c r="K423" s="245"/>
      <c r="L423" s="250"/>
      <c r="M423" s="251"/>
      <c r="N423" s="252"/>
      <c r="O423" s="252"/>
      <c r="P423" s="252"/>
      <c r="Q423" s="252"/>
      <c r="R423" s="252"/>
      <c r="S423" s="252"/>
      <c r="T423" s="253"/>
      <c r="AT423" s="254" t="s">
        <v>132</v>
      </c>
      <c r="AU423" s="254" t="s">
        <v>79</v>
      </c>
      <c r="AV423" s="12" t="s">
        <v>79</v>
      </c>
      <c r="AW423" s="12" t="s">
        <v>33</v>
      </c>
      <c r="AX423" s="12" t="s">
        <v>77</v>
      </c>
      <c r="AY423" s="254" t="s">
        <v>119</v>
      </c>
    </row>
    <row r="424" s="1" customFormat="1" ht="16.5" customHeight="1">
      <c r="B424" s="46"/>
      <c r="C424" s="270" t="s">
        <v>865</v>
      </c>
      <c r="D424" s="270" t="s">
        <v>296</v>
      </c>
      <c r="E424" s="271" t="s">
        <v>855</v>
      </c>
      <c r="F424" s="272" t="s">
        <v>856</v>
      </c>
      <c r="G424" s="273" t="s">
        <v>187</v>
      </c>
      <c r="H424" s="274">
        <v>16.27</v>
      </c>
      <c r="I424" s="275"/>
      <c r="J424" s="276">
        <f>ROUND(I424*H424,2)</f>
        <v>0</v>
      </c>
      <c r="K424" s="272" t="s">
        <v>21</v>
      </c>
      <c r="L424" s="277"/>
      <c r="M424" s="278" t="s">
        <v>21</v>
      </c>
      <c r="N424" s="279" t="s">
        <v>40</v>
      </c>
      <c r="O424" s="47"/>
      <c r="P424" s="230">
        <f>O424*H424</f>
        <v>0</v>
      </c>
      <c r="Q424" s="230">
        <v>0.0068999999999999999</v>
      </c>
      <c r="R424" s="230">
        <f>Q424*H424</f>
        <v>0.112263</v>
      </c>
      <c r="S424" s="230">
        <v>0</v>
      </c>
      <c r="T424" s="231">
        <f>S424*H424</f>
        <v>0</v>
      </c>
      <c r="AR424" s="24" t="s">
        <v>343</v>
      </c>
      <c r="AT424" s="24" t="s">
        <v>296</v>
      </c>
      <c r="AU424" s="24" t="s">
        <v>79</v>
      </c>
      <c r="AY424" s="24" t="s">
        <v>119</v>
      </c>
      <c r="BE424" s="232">
        <f>IF(N424="základní",J424,0)</f>
        <v>0</v>
      </c>
      <c r="BF424" s="232">
        <f>IF(N424="snížená",J424,0)</f>
        <v>0</v>
      </c>
      <c r="BG424" s="232">
        <f>IF(N424="zákl. přenesená",J424,0)</f>
        <v>0</v>
      </c>
      <c r="BH424" s="232">
        <f>IF(N424="sníž. přenesená",J424,0)</f>
        <v>0</v>
      </c>
      <c r="BI424" s="232">
        <f>IF(N424="nulová",J424,0)</f>
        <v>0</v>
      </c>
      <c r="BJ424" s="24" t="s">
        <v>77</v>
      </c>
      <c r="BK424" s="232">
        <f>ROUND(I424*H424,2)</f>
        <v>0</v>
      </c>
      <c r="BL424" s="24" t="s">
        <v>260</v>
      </c>
      <c r="BM424" s="24" t="s">
        <v>866</v>
      </c>
    </row>
    <row r="425" s="12" customFormat="1">
      <c r="B425" s="244"/>
      <c r="C425" s="245"/>
      <c r="D425" s="235" t="s">
        <v>132</v>
      </c>
      <c r="E425" s="245"/>
      <c r="F425" s="247" t="s">
        <v>867</v>
      </c>
      <c r="G425" s="245"/>
      <c r="H425" s="248">
        <v>16.27</v>
      </c>
      <c r="I425" s="249"/>
      <c r="J425" s="245"/>
      <c r="K425" s="245"/>
      <c r="L425" s="250"/>
      <c r="M425" s="251"/>
      <c r="N425" s="252"/>
      <c r="O425" s="252"/>
      <c r="P425" s="252"/>
      <c r="Q425" s="252"/>
      <c r="R425" s="252"/>
      <c r="S425" s="252"/>
      <c r="T425" s="253"/>
      <c r="AT425" s="254" t="s">
        <v>132</v>
      </c>
      <c r="AU425" s="254" t="s">
        <v>79</v>
      </c>
      <c r="AV425" s="12" t="s">
        <v>79</v>
      </c>
      <c r="AW425" s="12" t="s">
        <v>6</v>
      </c>
      <c r="AX425" s="12" t="s">
        <v>77</v>
      </c>
      <c r="AY425" s="254" t="s">
        <v>119</v>
      </c>
    </row>
    <row r="426" s="1" customFormat="1" ht="16.5" customHeight="1">
      <c r="B426" s="46"/>
      <c r="C426" s="221" t="s">
        <v>868</v>
      </c>
      <c r="D426" s="221" t="s">
        <v>122</v>
      </c>
      <c r="E426" s="222" t="s">
        <v>869</v>
      </c>
      <c r="F426" s="223" t="s">
        <v>870</v>
      </c>
      <c r="G426" s="224" t="s">
        <v>209</v>
      </c>
      <c r="H426" s="225">
        <v>13.452</v>
      </c>
      <c r="I426" s="226"/>
      <c r="J426" s="227">
        <f>ROUND(I426*H426,2)</f>
        <v>0</v>
      </c>
      <c r="K426" s="223" t="s">
        <v>871</v>
      </c>
      <c r="L426" s="72"/>
      <c r="M426" s="228" t="s">
        <v>21</v>
      </c>
      <c r="N426" s="229" t="s">
        <v>40</v>
      </c>
      <c r="O426" s="47"/>
      <c r="P426" s="230">
        <f>O426*H426</f>
        <v>0</v>
      </c>
      <c r="Q426" s="230">
        <v>0.00010000000000000001</v>
      </c>
      <c r="R426" s="230">
        <f>Q426*H426</f>
        <v>0.0013452</v>
      </c>
      <c r="S426" s="230">
        <v>0</v>
      </c>
      <c r="T426" s="231">
        <f>S426*H426</f>
        <v>0</v>
      </c>
      <c r="AR426" s="24" t="s">
        <v>260</v>
      </c>
      <c r="AT426" s="24" t="s">
        <v>122</v>
      </c>
      <c r="AU426" s="24" t="s">
        <v>79</v>
      </c>
      <c r="AY426" s="24" t="s">
        <v>119</v>
      </c>
      <c r="BE426" s="232">
        <f>IF(N426="základní",J426,0)</f>
        <v>0</v>
      </c>
      <c r="BF426" s="232">
        <f>IF(N426="snížená",J426,0)</f>
        <v>0</v>
      </c>
      <c r="BG426" s="232">
        <f>IF(N426="zákl. přenesená",J426,0)</f>
        <v>0</v>
      </c>
      <c r="BH426" s="232">
        <f>IF(N426="sníž. přenesená",J426,0)</f>
        <v>0</v>
      </c>
      <c r="BI426" s="232">
        <f>IF(N426="nulová",J426,0)</f>
        <v>0</v>
      </c>
      <c r="BJ426" s="24" t="s">
        <v>77</v>
      </c>
      <c r="BK426" s="232">
        <f>ROUND(I426*H426,2)</f>
        <v>0</v>
      </c>
      <c r="BL426" s="24" t="s">
        <v>260</v>
      </c>
      <c r="BM426" s="24" t="s">
        <v>872</v>
      </c>
    </row>
    <row r="427" s="11" customFormat="1">
      <c r="B427" s="233"/>
      <c r="C427" s="234"/>
      <c r="D427" s="235" t="s">
        <v>132</v>
      </c>
      <c r="E427" s="236" t="s">
        <v>21</v>
      </c>
      <c r="F427" s="237" t="s">
        <v>873</v>
      </c>
      <c r="G427" s="234"/>
      <c r="H427" s="236" t="s">
        <v>21</v>
      </c>
      <c r="I427" s="238"/>
      <c r="J427" s="234"/>
      <c r="K427" s="234"/>
      <c r="L427" s="239"/>
      <c r="M427" s="240"/>
      <c r="N427" s="241"/>
      <c r="O427" s="241"/>
      <c r="P427" s="241"/>
      <c r="Q427" s="241"/>
      <c r="R427" s="241"/>
      <c r="S427" s="241"/>
      <c r="T427" s="242"/>
      <c r="AT427" s="243" t="s">
        <v>132</v>
      </c>
      <c r="AU427" s="243" t="s">
        <v>79</v>
      </c>
      <c r="AV427" s="11" t="s">
        <v>77</v>
      </c>
      <c r="AW427" s="11" t="s">
        <v>33</v>
      </c>
      <c r="AX427" s="11" t="s">
        <v>69</v>
      </c>
      <c r="AY427" s="243" t="s">
        <v>119</v>
      </c>
    </row>
    <row r="428" s="12" customFormat="1">
      <c r="B428" s="244"/>
      <c r="C428" s="245"/>
      <c r="D428" s="235" t="s">
        <v>132</v>
      </c>
      <c r="E428" s="246" t="s">
        <v>21</v>
      </c>
      <c r="F428" s="247" t="s">
        <v>679</v>
      </c>
      <c r="G428" s="245"/>
      <c r="H428" s="248">
        <v>13.452</v>
      </c>
      <c r="I428" s="249"/>
      <c r="J428" s="245"/>
      <c r="K428" s="245"/>
      <c r="L428" s="250"/>
      <c r="M428" s="251"/>
      <c r="N428" s="252"/>
      <c r="O428" s="252"/>
      <c r="P428" s="252"/>
      <c r="Q428" s="252"/>
      <c r="R428" s="252"/>
      <c r="S428" s="252"/>
      <c r="T428" s="253"/>
      <c r="AT428" s="254" t="s">
        <v>132</v>
      </c>
      <c r="AU428" s="254" t="s">
        <v>79</v>
      </c>
      <c r="AV428" s="12" t="s">
        <v>79</v>
      </c>
      <c r="AW428" s="12" t="s">
        <v>33</v>
      </c>
      <c r="AX428" s="12" t="s">
        <v>77</v>
      </c>
      <c r="AY428" s="254" t="s">
        <v>119</v>
      </c>
    </row>
    <row r="429" s="1" customFormat="1" ht="16.5" customHeight="1">
      <c r="B429" s="46"/>
      <c r="C429" s="221" t="s">
        <v>874</v>
      </c>
      <c r="D429" s="221" t="s">
        <v>122</v>
      </c>
      <c r="E429" s="222" t="s">
        <v>875</v>
      </c>
      <c r="F429" s="223" t="s">
        <v>876</v>
      </c>
      <c r="G429" s="224" t="s">
        <v>187</v>
      </c>
      <c r="H429" s="225">
        <v>31.556999999999999</v>
      </c>
      <c r="I429" s="226"/>
      <c r="J429" s="227">
        <f>ROUND(I429*H429,2)</f>
        <v>0</v>
      </c>
      <c r="K429" s="223" t="s">
        <v>126</v>
      </c>
      <c r="L429" s="72"/>
      <c r="M429" s="228" t="s">
        <v>21</v>
      </c>
      <c r="N429" s="229" t="s">
        <v>40</v>
      </c>
      <c r="O429" s="47"/>
      <c r="P429" s="230">
        <f>O429*H429</f>
        <v>0</v>
      </c>
      <c r="Q429" s="230">
        <v>0</v>
      </c>
      <c r="R429" s="230">
        <f>Q429*H429</f>
        <v>0</v>
      </c>
      <c r="S429" s="230">
        <v>0</v>
      </c>
      <c r="T429" s="231">
        <f>S429*H429</f>
        <v>0</v>
      </c>
      <c r="AR429" s="24" t="s">
        <v>260</v>
      </c>
      <c r="AT429" s="24" t="s">
        <v>122</v>
      </c>
      <c r="AU429" s="24" t="s">
        <v>79</v>
      </c>
      <c r="AY429" s="24" t="s">
        <v>119</v>
      </c>
      <c r="BE429" s="232">
        <f>IF(N429="základní",J429,0)</f>
        <v>0</v>
      </c>
      <c r="BF429" s="232">
        <f>IF(N429="snížená",J429,0)</f>
        <v>0</v>
      </c>
      <c r="BG429" s="232">
        <f>IF(N429="zákl. přenesená",J429,0)</f>
        <v>0</v>
      </c>
      <c r="BH429" s="232">
        <f>IF(N429="sníž. přenesená",J429,0)</f>
        <v>0</v>
      </c>
      <c r="BI429" s="232">
        <f>IF(N429="nulová",J429,0)</f>
        <v>0</v>
      </c>
      <c r="BJ429" s="24" t="s">
        <v>77</v>
      </c>
      <c r="BK429" s="232">
        <f>ROUND(I429*H429,2)</f>
        <v>0</v>
      </c>
      <c r="BL429" s="24" t="s">
        <v>260</v>
      </c>
      <c r="BM429" s="24" t="s">
        <v>877</v>
      </c>
    </row>
    <row r="430" s="12" customFormat="1">
      <c r="B430" s="244"/>
      <c r="C430" s="245"/>
      <c r="D430" s="235" t="s">
        <v>132</v>
      </c>
      <c r="E430" s="246" t="s">
        <v>21</v>
      </c>
      <c r="F430" s="247" t="s">
        <v>878</v>
      </c>
      <c r="G430" s="245"/>
      <c r="H430" s="248">
        <v>31.556999999999999</v>
      </c>
      <c r="I430" s="249"/>
      <c r="J430" s="245"/>
      <c r="K430" s="245"/>
      <c r="L430" s="250"/>
      <c r="M430" s="251"/>
      <c r="N430" s="252"/>
      <c r="O430" s="252"/>
      <c r="P430" s="252"/>
      <c r="Q430" s="252"/>
      <c r="R430" s="252"/>
      <c r="S430" s="252"/>
      <c r="T430" s="253"/>
      <c r="AT430" s="254" t="s">
        <v>132</v>
      </c>
      <c r="AU430" s="254" t="s">
        <v>79</v>
      </c>
      <c r="AV430" s="12" t="s">
        <v>79</v>
      </c>
      <c r="AW430" s="12" t="s">
        <v>33</v>
      </c>
      <c r="AX430" s="12" t="s">
        <v>77</v>
      </c>
      <c r="AY430" s="254" t="s">
        <v>119</v>
      </c>
    </row>
    <row r="431" s="1" customFormat="1" ht="16.5" customHeight="1">
      <c r="B431" s="46"/>
      <c r="C431" s="270" t="s">
        <v>879</v>
      </c>
      <c r="D431" s="270" t="s">
        <v>296</v>
      </c>
      <c r="E431" s="271" t="s">
        <v>880</v>
      </c>
      <c r="F431" s="272" t="s">
        <v>881</v>
      </c>
      <c r="G431" s="273" t="s">
        <v>324</v>
      </c>
      <c r="H431" s="274">
        <v>3.7240000000000002</v>
      </c>
      <c r="I431" s="275"/>
      <c r="J431" s="276">
        <f>ROUND(I431*H431,2)</f>
        <v>0</v>
      </c>
      <c r="K431" s="272" t="s">
        <v>126</v>
      </c>
      <c r="L431" s="277"/>
      <c r="M431" s="278" t="s">
        <v>21</v>
      </c>
      <c r="N431" s="279" t="s">
        <v>40</v>
      </c>
      <c r="O431" s="47"/>
      <c r="P431" s="230">
        <f>O431*H431</f>
        <v>0</v>
      </c>
      <c r="Q431" s="230">
        <v>0.001</v>
      </c>
      <c r="R431" s="230">
        <f>Q431*H431</f>
        <v>0.0037240000000000003</v>
      </c>
      <c r="S431" s="230">
        <v>0</v>
      </c>
      <c r="T431" s="231">
        <f>S431*H431</f>
        <v>0</v>
      </c>
      <c r="AR431" s="24" t="s">
        <v>343</v>
      </c>
      <c r="AT431" s="24" t="s">
        <v>296</v>
      </c>
      <c r="AU431" s="24" t="s">
        <v>79</v>
      </c>
      <c r="AY431" s="24" t="s">
        <v>119</v>
      </c>
      <c r="BE431" s="232">
        <f>IF(N431="základní",J431,0)</f>
        <v>0</v>
      </c>
      <c r="BF431" s="232">
        <f>IF(N431="snížená",J431,0)</f>
        <v>0</v>
      </c>
      <c r="BG431" s="232">
        <f>IF(N431="zákl. přenesená",J431,0)</f>
        <v>0</v>
      </c>
      <c r="BH431" s="232">
        <f>IF(N431="sníž. přenesená",J431,0)</f>
        <v>0</v>
      </c>
      <c r="BI431" s="232">
        <f>IF(N431="nulová",J431,0)</f>
        <v>0</v>
      </c>
      <c r="BJ431" s="24" t="s">
        <v>77</v>
      </c>
      <c r="BK431" s="232">
        <f>ROUND(I431*H431,2)</f>
        <v>0</v>
      </c>
      <c r="BL431" s="24" t="s">
        <v>260</v>
      </c>
      <c r="BM431" s="24" t="s">
        <v>882</v>
      </c>
    </row>
    <row r="432" s="12" customFormat="1">
      <c r="B432" s="244"/>
      <c r="C432" s="245"/>
      <c r="D432" s="235" t="s">
        <v>132</v>
      </c>
      <c r="E432" s="245"/>
      <c r="F432" s="247" t="s">
        <v>883</v>
      </c>
      <c r="G432" s="245"/>
      <c r="H432" s="248">
        <v>3.7240000000000002</v>
      </c>
      <c r="I432" s="249"/>
      <c r="J432" s="245"/>
      <c r="K432" s="245"/>
      <c r="L432" s="250"/>
      <c r="M432" s="251"/>
      <c r="N432" s="252"/>
      <c r="O432" s="252"/>
      <c r="P432" s="252"/>
      <c r="Q432" s="252"/>
      <c r="R432" s="252"/>
      <c r="S432" s="252"/>
      <c r="T432" s="253"/>
      <c r="AT432" s="254" t="s">
        <v>132</v>
      </c>
      <c r="AU432" s="254" t="s">
        <v>79</v>
      </c>
      <c r="AV432" s="12" t="s">
        <v>79</v>
      </c>
      <c r="AW432" s="12" t="s">
        <v>6</v>
      </c>
      <c r="AX432" s="12" t="s">
        <v>77</v>
      </c>
      <c r="AY432" s="254" t="s">
        <v>119</v>
      </c>
    </row>
    <row r="433" s="1" customFormat="1" ht="16.5" customHeight="1">
      <c r="B433" s="46"/>
      <c r="C433" s="221" t="s">
        <v>884</v>
      </c>
      <c r="D433" s="221" t="s">
        <v>122</v>
      </c>
      <c r="E433" s="222" t="s">
        <v>885</v>
      </c>
      <c r="F433" s="223" t="s">
        <v>886</v>
      </c>
      <c r="G433" s="224" t="s">
        <v>187</v>
      </c>
      <c r="H433" s="225">
        <v>63.898000000000003</v>
      </c>
      <c r="I433" s="226"/>
      <c r="J433" s="227">
        <f>ROUND(I433*H433,2)</f>
        <v>0</v>
      </c>
      <c r="K433" s="223" t="s">
        <v>126</v>
      </c>
      <c r="L433" s="72"/>
      <c r="M433" s="228" t="s">
        <v>21</v>
      </c>
      <c r="N433" s="229" t="s">
        <v>40</v>
      </c>
      <c r="O433" s="47"/>
      <c r="P433" s="230">
        <f>O433*H433</f>
        <v>0</v>
      </c>
      <c r="Q433" s="230">
        <v>0.00038000000000000002</v>
      </c>
      <c r="R433" s="230">
        <f>Q433*H433</f>
        <v>0.024281240000000003</v>
      </c>
      <c r="S433" s="230">
        <v>0</v>
      </c>
      <c r="T433" s="231">
        <f>S433*H433</f>
        <v>0</v>
      </c>
      <c r="AR433" s="24" t="s">
        <v>260</v>
      </c>
      <c r="AT433" s="24" t="s">
        <v>122</v>
      </c>
      <c r="AU433" s="24" t="s">
        <v>79</v>
      </c>
      <c r="AY433" s="24" t="s">
        <v>119</v>
      </c>
      <c r="BE433" s="232">
        <f>IF(N433="základní",J433,0)</f>
        <v>0</v>
      </c>
      <c r="BF433" s="232">
        <f>IF(N433="snížená",J433,0)</f>
        <v>0</v>
      </c>
      <c r="BG433" s="232">
        <f>IF(N433="zákl. přenesená",J433,0)</f>
        <v>0</v>
      </c>
      <c r="BH433" s="232">
        <f>IF(N433="sníž. přenesená",J433,0)</f>
        <v>0</v>
      </c>
      <c r="BI433" s="232">
        <f>IF(N433="nulová",J433,0)</f>
        <v>0</v>
      </c>
      <c r="BJ433" s="24" t="s">
        <v>77</v>
      </c>
      <c r="BK433" s="232">
        <f>ROUND(I433*H433,2)</f>
        <v>0</v>
      </c>
      <c r="BL433" s="24" t="s">
        <v>260</v>
      </c>
      <c r="BM433" s="24" t="s">
        <v>887</v>
      </c>
    </row>
    <row r="434" s="11" customFormat="1">
      <c r="B434" s="233"/>
      <c r="C434" s="234"/>
      <c r="D434" s="235" t="s">
        <v>132</v>
      </c>
      <c r="E434" s="236" t="s">
        <v>21</v>
      </c>
      <c r="F434" s="237" t="s">
        <v>888</v>
      </c>
      <c r="G434" s="234"/>
      <c r="H434" s="236" t="s">
        <v>21</v>
      </c>
      <c r="I434" s="238"/>
      <c r="J434" s="234"/>
      <c r="K434" s="234"/>
      <c r="L434" s="239"/>
      <c r="M434" s="240"/>
      <c r="N434" s="241"/>
      <c r="O434" s="241"/>
      <c r="P434" s="241"/>
      <c r="Q434" s="241"/>
      <c r="R434" s="241"/>
      <c r="S434" s="241"/>
      <c r="T434" s="242"/>
      <c r="AT434" s="243" t="s">
        <v>132</v>
      </c>
      <c r="AU434" s="243" t="s">
        <v>79</v>
      </c>
      <c r="AV434" s="11" t="s">
        <v>77</v>
      </c>
      <c r="AW434" s="11" t="s">
        <v>33</v>
      </c>
      <c r="AX434" s="11" t="s">
        <v>69</v>
      </c>
      <c r="AY434" s="243" t="s">
        <v>119</v>
      </c>
    </row>
    <row r="435" s="12" customFormat="1">
      <c r="B435" s="244"/>
      <c r="C435" s="245"/>
      <c r="D435" s="235" t="s">
        <v>132</v>
      </c>
      <c r="E435" s="246" t="s">
        <v>21</v>
      </c>
      <c r="F435" s="247" t="s">
        <v>889</v>
      </c>
      <c r="G435" s="245"/>
      <c r="H435" s="248">
        <v>48.764000000000003</v>
      </c>
      <c r="I435" s="249"/>
      <c r="J435" s="245"/>
      <c r="K435" s="245"/>
      <c r="L435" s="250"/>
      <c r="M435" s="251"/>
      <c r="N435" s="252"/>
      <c r="O435" s="252"/>
      <c r="P435" s="252"/>
      <c r="Q435" s="252"/>
      <c r="R435" s="252"/>
      <c r="S435" s="252"/>
      <c r="T435" s="253"/>
      <c r="AT435" s="254" t="s">
        <v>132</v>
      </c>
      <c r="AU435" s="254" t="s">
        <v>79</v>
      </c>
      <c r="AV435" s="12" t="s">
        <v>79</v>
      </c>
      <c r="AW435" s="12" t="s">
        <v>33</v>
      </c>
      <c r="AX435" s="12" t="s">
        <v>69</v>
      </c>
      <c r="AY435" s="254" t="s">
        <v>119</v>
      </c>
    </row>
    <row r="436" s="11" customFormat="1">
      <c r="B436" s="233"/>
      <c r="C436" s="234"/>
      <c r="D436" s="235" t="s">
        <v>132</v>
      </c>
      <c r="E436" s="236" t="s">
        <v>21</v>
      </c>
      <c r="F436" s="237" t="s">
        <v>890</v>
      </c>
      <c r="G436" s="234"/>
      <c r="H436" s="236" t="s">
        <v>21</v>
      </c>
      <c r="I436" s="238"/>
      <c r="J436" s="234"/>
      <c r="K436" s="234"/>
      <c r="L436" s="239"/>
      <c r="M436" s="240"/>
      <c r="N436" s="241"/>
      <c r="O436" s="241"/>
      <c r="P436" s="241"/>
      <c r="Q436" s="241"/>
      <c r="R436" s="241"/>
      <c r="S436" s="241"/>
      <c r="T436" s="242"/>
      <c r="AT436" s="243" t="s">
        <v>132</v>
      </c>
      <c r="AU436" s="243" t="s">
        <v>79</v>
      </c>
      <c r="AV436" s="11" t="s">
        <v>77</v>
      </c>
      <c r="AW436" s="11" t="s">
        <v>33</v>
      </c>
      <c r="AX436" s="11" t="s">
        <v>69</v>
      </c>
      <c r="AY436" s="243" t="s">
        <v>119</v>
      </c>
    </row>
    <row r="437" s="12" customFormat="1">
      <c r="B437" s="244"/>
      <c r="C437" s="245"/>
      <c r="D437" s="235" t="s">
        <v>132</v>
      </c>
      <c r="E437" s="246" t="s">
        <v>21</v>
      </c>
      <c r="F437" s="247" t="s">
        <v>891</v>
      </c>
      <c r="G437" s="245"/>
      <c r="H437" s="248">
        <v>15.134</v>
      </c>
      <c r="I437" s="249"/>
      <c r="J437" s="245"/>
      <c r="K437" s="245"/>
      <c r="L437" s="250"/>
      <c r="M437" s="251"/>
      <c r="N437" s="252"/>
      <c r="O437" s="252"/>
      <c r="P437" s="252"/>
      <c r="Q437" s="252"/>
      <c r="R437" s="252"/>
      <c r="S437" s="252"/>
      <c r="T437" s="253"/>
      <c r="AT437" s="254" t="s">
        <v>132</v>
      </c>
      <c r="AU437" s="254" t="s">
        <v>79</v>
      </c>
      <c r="AV437" s="12" t="s">
        <v>79</v>
      </c>
      <c r="AW437" s="12" t="s">
        <v>33</v>
      </c>
      <c r="AX437" s="12" t="s">
        <v>69</v>
      </c>
      <c r="AY437" s="254" t="s">
        <v>119</v>
      </c>
    </row>
    <row r="438" s="13" customFormat="1">
      <c r="B438" s="259"/>
      <c r="C438" s="260"/>
      <c r="D438" s="235" t="s">
        <v>132</v>
      </c>
      <c r="E438" s="261" t="s">
        <v>21</v>
      </c>
      <c r="F438" s="262" t="s">
        <v>246</v>
      </c>
      <c r="G438" s="260"/>
      <c r="H438" s="263">
        <v>63.898000000000003</v>
      </c>
      <c r="I438" s="264"/>
      <c r="J438" s="260"/>
      <c r="K438" s="260"/>
      <c r="L438" s="265"/>
      <c r="M438" s="266"/>
      <c r="N438" s="267"/>
      <c r="O438" s="267"/>
      <c r="P438" s="267"/>
      <c r="Q438" s="267"/>
      <c r="R438" s="267"/>
      <c r="S438" s="267"/>
      <c r="T438" s="268"/>
      <c r="AT438" s="269" t="s">
        <v>132</v>
      </c>
      <c r="AU438" s="269" t="s">
        <v>79</v>
      </c>
      <c r="AV438" s="13" t="s">
        <v>127</v>
      </c>
      <c r="AW438" s="13" t="s">
        <v>33</v>
      </c>
      <c r="AX438" s="13" t="s">
        <v>77</v>
      </c>
      <c r="AY438" s="269" t="s">
        <v>119</v>
      </c>
    </row>
    <row r="439" s="1" customFormat="1" ht="16.5" customHeight="1">
      <c r="B439" s="46"/>
      <c r="C439" s="270" t="s">
        <v>892</v>
      </c>
      <c r="D439" s="270" t="s">
        <v>296</v>
      </c>
      <c r="E439" s="271" t="s">
        <v>855</v>
      </c>
      <c r="F439" s="272" t="s">
        <v>856</v>
      </c>
      <c r="G439" s="273" t="s">
        <v>187</v>
      </c>
      <c r="H439" s="274">
        <v>56.079000000000001</v>
      </c>
      <c r="I439" s="275"/>
      <c r="J439" s="276">
        <f>ROUND(I439*H439,2)</f>
        <v>0</v>
      </c>
      <c r="K439" s="272" t="s">
        <v>21</v>
      </c>
      <c r="L439" s="277"/>
      <c r="M439" s="278" t="s">
        <v>21</v>
      </c>
      <c r="N439" s="279" t="s">
        <v>40</v>
      </c>
      <c r="O439" s="47"/>
      <c r="P439" s="230">
        <f>O439*H439</f>
        <v>0</v>
      </c>
      <c r="Q439" s="230">
        <v>0.0068999999999999999</v>
      </c>
      <c r="R439" s="230">
        <f>Q439*H439</f>
        <v>0.38694509999999999</v>
      </c>
      <c r="S439" s="230">
        <v>0</v>
      </c>
      <c r="T439" s="231">
        <f>S439*H439</f>
        <v>0</v>
      </c>
      <c r="AR439" s="24" t="s">
        <v>343</v>
      </c>
      <c r="AT439" s="24" t="s">
        <v>296</v>
      </c>
      <c r="AU439" s="24" t="s">
        <v>79</v>
      </c>
      <c r="AY439" s="24" t="s">
        <v>119</v>
      </c>
      <c r="BE439" s="232">
        <f>IF(N439="základní",J439,0)</f>
        <v>0</v>
      </c>
      <c r="BF439" s="232">
        <f>IF(N439="snížená",J439,0)</f>
        <v>0</v>
      </c>
      <c r="BG439" s="232">
        <f>IF(N439="zákl. přenesená",J439,0)</f>
        <v>0</v>
      </c>
      <c r="BH439" s="232">
        <f>IF(N439="sníž. přenesená",J439,0)</f>
        <v>0</v>
      </c>
      <c r="BI439" s="232">
        <f>IF(N439="nulová",J439,0)</f>
        <v>0</v>
      </c>
      <c r="BJ439" s="24" t="s">
        <v>77</v>
      </c>
      <c r="BK439" s="232">
        <f>ROUND(I439*H439,2)</f>
        <v>0</v>
      </c>
      <c r="BL439" s="24" t="s">
        <v>260</v>
      </c>
      <c r="BM439" s="24" t="s">
        <v>893</v>
      </c>
    </row>
    <row r="440" s="12" customFormat="1">
      <c r="B440" s="244"/>
      <c r="C440" s="245"/>
      <c r="D440" s="235" t="s">
        <v>132</v>
      </c>
      <c r="E440" s="245"/>
      <c r="F440" s="247" t="s">
        <v>894</v>
      </c>
      <c r="G440" s="245"/>
      <c r="H440" s="248">
        <v>56.079000000000001</v>
      </c>
      <c r="I440" s="249"/>
      <c r="J440" s="245"/>
      <c r="K440" s="245"/>
      <c r="L440" s="250"/>
      <c r="M440" s="251"/>
      <c r="N440" s="252"/>
      <c r="O440" s="252"/>
      <c r="P440" s="252"/>
      <c r="Q440" s="252"/>
      <c r="R440" s="252"/>
      <c r="S440" s="252"/>
      <c r="T440" s="253"/>
      <c r="AT440" s="254" t="s">
        <v>132</v>
      </c>
      <c r="AU440" s="254" t="s">
        <v>79</v>
      </c>
      <c r="AV440" s="12" t="s">
        <v>79</v>
      </c>
      <c r="AW440" s="12" t="s">
        <v>6</v>
      </c>
      <c r="AX440" s="12" t="s">
        <v>77</v>
      </c>
      <c r="AY440" s="254" t="s">
        <v>119</v>
      </c>
    </row>
    <row r="441" s="1" customFormat="1" ht="16.5" customHeight="1">
      <c r="B441" s="46"/>
      <c r="C441" s="270" t="s">
        <v>895</v>
      </c>
      <c r="D441" s="270" t="s">
        <v>296</v>
      </c>
      <c r="E441" s="271" t="s">
        <v>896</v>
      </c>
      <c r="F441" s="272" t="s">
        <v>897</v>
      </c>
      <c r="G441" s="273" t="s">
        <v>187</v>
      </c>
      <c r="H441" s="274">
        <v>17.404</v>
      </c>
      <c r="I441" s="275"/>
      <c r="J441" s="276">
        <f>ROUND(I441*H441,2)</f>
        <v>0</v>
      </c>
      <c r="K441" s="272" t="s">
        <v>21</v>
      </c>
      <c r="L441" s="277"/>
      <c r="M441" s="278" t="s">
        <v>21</v>
      </c>
      <c r="N441" s="279" t="s">
        <v>40</v>
      </c>
      <c r="O441" s="47"/>
      <c r="P441" s="230">
        <f>O441*H441</f>
        <v>0</v>
      </c>
      <c r="Q441" s="230">
        <v>0.0041000000000000003</v>
      </c>
      <c r="R441" s="230">
        <f>Q441*H441</f>
        <v>0.0713564</v>
      </c>
      <c r="S441" s="230">
        <v>0</v>
      </c>
      <c r="T441" s="231">
        <f>S441*H441</f>
        <v>0</v>
      </c>
      <c r="AR441" s="24" t="s">
        <v>343</v>
      </c>
      <c r="AT441" s="24" t="s">
        <v>296</v>
      </c>
      <c r="AU441" s="24" t="s">
        <v>79</v>
      </c>
      <c r="AY441" s="24" t="s">
        <v>119</v>
      </c>
      <c r="BE441" s="232">
        <f>IF(N441="základní",J441,0)</f>
        <v>0</v>
      </c>
      <c r="BF441" s="232">
        <f>IF(N441="snížená",J441,0)</f>
        <v>0</v>
      </c>
      <c r="BG441" s="232">
        <f>IF(N441="zákl. přenesená",J441,0)</f>
        <v>0</v>
      </c>
      <c r="BH441" s="232">
        <f>IF(N441="sníž. přenesená",J441,0)</f>
        <v>0</v>
      </c>
      <c r="BI441" s="232">
        <f>IF(N441="nulová",J441,0)</f>
        <v>0</v>
      </c>
      <c r="BJ441" s="24" t="s">
        <v>77</v>
      </c>
      <c r="BK441" s="232">
        <f>ROUND(I441*H441,2)</f>
        <v>0</v>
      </c>
      <c r="BL441" s="24" t="s">
        <v>260</v>
      </c>
      <c r="BM441" s="24" t="s">
        <v>898</v>
      </c>
    </row>
    <row r="442" s="12" customFormat="1">
      <c r="B442" s="244"/>
      <c r="C442" s="245"/>
      <c r="D442" s="235" t="s">
        <v>132</v>
      </c>
      <c r="E442" s="245"/>
      <c r="F442" s="247" t="s">
        <v>899</v>
      </c>
      <c r="G442" s="245"/>
      <c r="H442" s="248">
        <v>17.404</v>
      </c>
      <c r="I442" s="249"/>
      <c r="J442" s="245"/>
      <c r="K442" s="245"/>
      <c r="L442" s="250"/>
      <c r="M442" s="251"/>
      <c r="N442" s="252"/>
      <c r="O442" s="252"/>
      <c r="P442" s="252"/>
      <c r="Q442" s="252"/>
      <c r="R442" s="252"/>
      <c r="S442" s="252"/>
      <c r="T442" s="253"/>
      <c r="AT442" s="254" t="s">
        <v>132</v>
      </c>
      <c r="AU442" s="254" t="s">
        <v>79</v>
      </c>
      <c r="AV442" s="12" t="s">
        <v>79</v>
      </c>
      <c r="AW442" s="12" t="s">
        <v>6</v>
      </c>
      <c r="AX442" s="12" t="s">
        <v>77</v>
      </c>
      <c r="AY442" s="254" t="s">
        <v>119</v>
      </c>
    </row>
    <row r="443" s="1" customFormat="1" ht="16.5" customHeight="1">
      <c r="B443" s="46"/>
      <c r="C443" s="221" t="s">
        <v>900</v>
      </c>
      <c r="D443" s="221" t="s">
        <v>122</v>
      </c>
      <c r="E443" s="222" t="s">
        <v>901</v>
      </c>
      <c r="F443" s="223" t="s">
        <v>902</v>
      </c>
      <c r="G443" s="224" t="s">
        <v>187</v>
      </c>
      <c r="H443" s="225">
        <v>48.764000000000003</v>
      </c>
      <c r="I443" s="226"/>
      <c r="J443" s="227">
        <f>ROUND(I443*H443,2)</f>
        <v>0</v>
      </c>
      <c r="K443" s="223" t="s">
        <v>126</v>
      </c>
      <c r="L443" s="72"/>
      <c r="M443" s="228" t="s">
        <v>21</v>
      </c>
      <c r="N443" s="229" t="s">
        <v>40</v>
      </c>
      <c r="O443" s="47"/>
      <c r="P443" s="230">
        <f>O443*H443</f>
        <v>0</v>
      </c>
      <c r="Q443" s="230">
        <v>0.00010000000000000001</v>
      </c>
      <c r="R443" s="230">
        <f>Q443*H443</f>
        <v>0.0048764000000000004</v>
      </c>
      <c r="S443" s="230">
        <v>0</v>
      </c>
      <c r="T443" s="231">
        <f>S443*H443</f>
        <v>0</v>
      </c>
      <c r="AR443" s="24" t="s">
        <v>260</v>
      </c>
      <c r="AT443" s="24" t="s">
        <v>122</v>
      </c>
      <c r="AU443" s="24" t="s">
        <v>79</v>
      </c>
      <c r="AY443" s="24" t="s">
        <v>119</v>
      </c>
      <c r="BE443" s="232">
        <f>IF(N443="základní",J443,0)</f>
        <v>0</v>
      </c>
      <c r="BF443" s="232">
        <f>IF(N443="snížená",J443,0)</f>
        <v>0</v>
      </c>
      <c r="BG443" s="232">
        <f>IF(N443="zákl. přenesená",J443,0)</f>
        <v>0</v>
      </c>
      <c r="BH443" s="232">
        <f>IF(N443="sníž. přenesená",J443,0)</f>
        <v>0</v>
      </c>
      <c r="BI443" s="232">
        <f>IF(N443="nulová",J443,0)</f>
        <v>0</v>
      </c>
      <c r="BJ443" s="24" t="s">
        <v>77</v>
      </c>
      <c r="BK443" s="232">
        <f>ROUND(I443*H443,2)</f>
        <v>0</v>
      </c>
      <c r="BL443" s="24" t="s">
        <v>260</v>
      </c>
      <c r="BM443" s="24" t="s">
        <v>903</v>
      </c>
    </row>
    <row r="444" s="11" customFormat="1">
      <c r="B444" s="233"/>
      <c r="C444" s="234"/>
      <c r="D444" s="235" t="s">
        <v>132</v>
      </c>
      <c r="E444" s="236" t="s">
        <v>21</v>
      </c>
      <c r="F444" s="237" t="s">
        <v>904</v>
      </c>
      <c r="G444" s="234"/>
      <c r="H444" s="236" t="s">
        <v>21</v>
      </c>
      <c r="I444" s="238"/>
      <c r="J444" s="234"/>
      <c r="K444" s="234"/>
      <c r="L444" s="239"/>
      <c r="M444" s="240"/>
      <c r="N444" s="241"/>
      <c r="O444" s="241"/>
      <c r="P444" s="241"/>
      <c r="Q444" s="241"/>
      <c r="R444" s="241"/>
      <c r="S444" s="241"/>
      <c r="T444" s="242"/>
      <c r="AT444" s="243" t="s">
        <v>132</v>
      </c>
      <c r="AU444" s="243" t="s">
        <v>79</v>
      </c>
      <c r="AV444" s="11" t="s">
        <v>77</v>
      </c>
      <c r="AW444" s="11" t="s">
        <v>33</v>
      </c>
      <c r="AX444" s="11" t="s">
        <v>69</v>
      </c>
      <c r="AY444" s="243" t="s">
        <v>119</v>
      </c>
    </row>
    <row r="445" s="11" customFormat="1">
      <c r="B445" s="233"/>
      <c r="C445" s="234"/>
      <c r="D445" s="235" t="s">
        <v>132</v>
      </c>
      <c r="E445" s="236" t="s">
        <v>21</v>
      </c>
      <c r="F445" s="237" t="s">
        <v>888</v>
      </c>
      <c r="G445" s="234"/>
      <c r="H445" s="236" t="s">
        <v>21</v>
      </c>
      <c r="I445" s="238"/>
      <c r="J445" s="234"/>
      <c r="K445" s="234"/>
      <c r="L445" s="239"/>
      <c r="M445" s="240"/>
      <c r="N445" s="241"/>
      <c r="O445" s="241"/>
      <c r="P445" s="241"/>
      <c r="Q445" s="241"/>
      <c r="R445" s="241"/>
      <c r="S445" s="241"/>
      <c r="T445" s="242"/>
      <c r="AT445" s="243" t="s">
        <v>132</v>
      </c>
      <c r="AU445" s="243" t="s">
        <v>79</v>
      </c>
      <c r="AV445" s="11" t="s">
        <v>77</v>
      </c>
      <c r="AW445" s="11" t="s">
        <v>33</v>
      </c>
      <c r="AX445" s="11" t="s">
        <v>69</v>
      </c>
      <c r="AY445" s="243" t="s">
        <v>119</v>
      </c>
    </row>
    <row r="446" s="12" customFormat="1">
      <c r="B446" s="244"/>
      <c r="C446" s="245"/>
      <c r="D446" s="235" t="s">
        <v>132</v>
      </c>
      <c r="E446" s="246" t="s">
        <v>21</v>
      </c>
      <c r="F446" s="247" t="s">
        <v>889</v>
      </c>
      <c r="G446" s="245"/>
      <c r="H446" s="248">
        <v>48.764000000000003</v>
      </c>
      <c r="I446" s="249"/>
      <c r="J446" s="245"/>
      <c r="K446" s="245"/>
      <c r="L446" s="250"/>
      <c r="M446" s="251"/>
      <c r="N446" s="252"/>
      <c r="O446" s="252"/>
      <c r="P446" s="252"/>
      <c r="Q446" s="252"/>
      <c r="R446" s="252"/>
      <c r="S446" s="252"/>
      <c r="T446" s="253"/>
      <c r="AT446" s="254" t="s">
        <v>132</v>
      </c>
      <c r="AU446" s="254" t="s">
        <v>79</v>
      </c>
      <c r="AV446" s="12" t="s">
        <v>79</v>
      </c>
      <c r="AW446" s="12" t="s">
        <v>33</v>
      </c>
      <c r="AX446" s="12" t="s">
        <v>77</v>
      </c>
      <c r="AY446" s="254" t="s">
        <v>119</v>
      </c>
    </row>
    <row r="447" s="1" customFormat="1" ht="16.5" customHeight="1">
      <c r="B447" s="46"/>
      <c r="C447" s="270" t="s">
        <v>905</v>
      </c>
      <c r="D447" s="270" t="s">
        <v>296</v>
      </c>
      <c r="E447" s="271" t="s">
        <v>906</v>
      </c>
      <c r="F447" s="272" t="s">
        <v>907</v>
      </c>
      <c r="G447" s="273" t="s">
        <v>324</v>
      </c>
      <c r="H447" s="274">
        <v>39.011000000000003</v>
      </c>
      <c r="I447" s="275"/>
      <c r="J447" s="276">
        <f>ROUND(I447*H447,2)</f>
        <v>0</v>
      </c>
      <c r="K447" s="272" t="s">
        <v>126</v>
      </c>
      <c r="L447" s="277"/>
      <c r="M447" s="278" t="s">
        <v>21</v>
      </c>
      <c r="N447" s="279" t="s">
        <v>40</v>
      </c>
      <c r="O447" s="47"/>
      <c r="P447" s="230">
        <f>O447*H447</f>
        <v>0</v>
      </c>
      <c r="Q447" s="230">
        <v>0.001</v>
      </c>
      <c r="R447" s="230">
        <f>Q447*H447</f>
        <v>0.039011000000000004</v>
      </c>
      <c r="S447" s="230">
        <v>0</v>
      </c>
      <c r="T447" s="231">
        <f>S447*H447</f>
        <v>0</v>
      </c>
      <c r="AR447" s="24" t="s">
        <v>343</v>
      </c>
      <c r="AT447" s="24" t="s">
        <v>296</v>
      </c>
      <c r="AU447" s="24" t="s">
        <v>79</v>
      </c>
      <c r="AY447" s="24" t="s">
        <v>119</v>
      </c>
      <c r="BE447" s="232">
        <f>IF(N447="základní",J447,0)</f>
        <v>0</v>
      </c>
      <c r="BF447" s="232">
        <f>IF(N447="snížená",J447,0)</f>
        <v>0</v>
      </c>
      <c r="BG447" s="232">
        <f>IF(N447="zákl. přenesená",J447,0)</f>
        <v>0</v>
      </c>
      <c r="BH447" s="232">
        <f>IF(N447="sníž. přenesená",J447,0)</f>
        <v>0</v>
      </c>
      <c r="BI447" s="232">
        <f>IF(N447="nulová",J447,0)</f>
        <v>0</v>
      </c>
      <c r="BJ447" s="24" t="s">
        <v>77</v>
      </c>
      <c r="BK447" s="232">
        <f>ROUND(I447*H447,2)</f>
        <v>0</v>
      </c>
      <c r="BL447" s="24" t="s">
        <v>260</v>
      </c>
      <c r="BM447" s="24" t="s">
        <v>908</v>
      </c>
    </row>
    <row r="448" s="12" customFormat="1">
      <c r="B448" s="244"/>
      <c r="C448" s="245"/>
      <c r="D448" s="235" t="s">
        <v>132</v>
      </c>
      <c r="E448" s="245"/>
      <c r="F448" s="247" t="s">
        <v>909</v>
      </c>
      <c r="G448" s="245"/>
      <c r="H448" s="248">
        <v>39.011000000000003</v>
      </c>
      <c r="I448" s="249"/>
      <c r="J448" s="245"/>
      <c r="K448" s="245"/>
      <c r="L448" s="250"/>
      <c r="M448" s="251"/>
      <c r="N448" s="252"/>
      <c r="O448" s="252"/>
      <c r="P448" s="252"/>
      <c r="Q448" s="252"/>
      <c r="R448" s="252"/>
      <c r="S448" s="252"/>
      <c r="T448" s="253"/>
      <c r="AT448" s="254" t="s">
        <v>132</v>
      </c>
      <c r="AU448" s="254" t="s">
        <v>79</v>
      </c>
      <c r="AV448" s="12" t="s">
        <v>79</v>
      </c>
      <c r="AW448" s="12" t="s">
        <v>6</v>
      </c>
      <c r="AX448" s="12" t="s">
        <v>77</v>
      </c>
      <c r="AY448" s="254" t="s">
        <v>119</v>
      </c>
    </row>
    <row r="449" s="1" customFormat="1" ht="16.5" customHeight="1">
      <c r="B449" s="46"/>
      <c r="C449" s="221" t="s">
        <v>910</v>
      </c>
      <c r="D449" s="221" t="s">
        <v>122</v>
      </c>
      <c r="E449" s="222" t="s">
        <v>911</v>
      </c>
      <c r="F449" s="223" t="s">
        <v>912</v>
      </c>
      <c r="G449" s="224" t="s">
        <v>187</v>
      </c>
      <c r="H449" s="225">
        <v>28.297000000000001</v>
      </c>
      <c r="I449" s="226"/>
      <c r="J449" s="227">
        <f>ROUND(I449*H449,2)</f>
        <v>0</v>
      </c>
      <c r="K449" s="223" t="s">
        <v>126</v>
      </c>
      <c r="L449" s="72"/>
      <c r="M449" s="228" t="s">
        <v>21</v>
      </c>
      <c r="N449" s="229" t="s">
        <v>40</v>
      </c>
      <c r="O449" s="47"/>
      <c r="P449" s="230">
        <f>O449*H449</f>
        <v>0</v>
      </c>
      <c r="Q449" s="230">
        <v>0</v>
      </c>
      <c r="R449" s="230">
        <f>Q449*H449</f>
        <v>0</v>
      </c>
      <c r="S449" s="230">
        <v>0</v>
      </c>
      <c r="T449" s="231">
        <f>S449*H449</f>
        <v>0</v>
      </c>
      <c r="AR449" s="24" t="s">
        <v>260</v>
      </c>
      <c r="AT449" s="24" t="s">
        <v>122</v>
      </c>
      <c r="AU449" s="24" t="s">
        <v>79</v>
      </c>
      <c r="AY449" s="24" t="s">
        <v>119</v>
      </c>
      <c r="BE449" s="232">
        <f>IF(N449="základní",J449,0)</f>
        <v>0</v>
      </c>
      <c r="BF449" s="232">
        <f>IF(N449="snížená",J449,0)</f>
        <v>0</v>
      </c>
      <c r="BG449" s="232">
        <f>IF(N449="zákl. přenesená",J449,0)</f>
        <v>0</v>
      </c>
      <c r="BH449" s="232">
        <f>IF(N449="sníž. přenesená",J449,0)</f>
        <v>0</v>
      </c>
      <c r="BI449" s="232">
        <f>IF(N449="nulová",J449,0)</f>
        <v>0</v>
      </c>
      <c r="BJ449" s="24" t="s">
        <v>77</v>
      </c>
      <c r="BK449" s="232">
        <f>ROUND(I449*H449,2)</f>
        <v>0</v>
      </c>
      <c r="BL449" s="24" t="s">
        <v>260</v>
      </c>
      <c r="BM449" s="24" t="s">
        <v>913</v>
      </c>
    </row>
    <row r="450" s="11" customFormat="1">
      <c r="B450" s="233"/>
      <c r="C450" s="234"/>
      <c r="D450" s="235" t="s">
        <v>132</v>
      </c>
      <c r="E450" s="236" t="s">
        <v>21</v>
      </c>
      <c r="F450" s="237" t="s">
        <v>914</v>
      </c>
      <c r="G450" s="234"/>
      <c r="H450" s="236" t="s">
        <v>21</v>
      </c>
      <c r="I450" s="238"/>
      <c r="J450" s="234"/>
      <c r="K450" s="234"/>
      <c r="L450" s="239"/>
      <c r="M450" s="240"/>
      <c r="N450" s="241"/>
      <c r="O450" s="241"/>
      <c r="P450" s="241"/>
      <c r="Q450" s="241"/>
      <c r="R450" s="241"/>
      <c r="S450" s="241"/>
      <c r="T450" s="242"/>
      <c r="AT450" s="243" t="s">
        <v>132</v>
      </c>
      <c r="AU450" s="243" t="s">
        <v>79</v>
      </c>
      <c r="AV450" s="11" t="s">
        <v>77</v>
      </c>
      <c r="AW450" s="11" t="s">
        <v>33</v>
      </c>
      <c r="AX450" s="11" t="s">
        <v>69</v>
      </c>
      <c r="AY450" s="243" t="s">
        <v>119</v>
      </c>
    </row>
    <row r="451" s="12" customFormat="1">
      <c r="B451" s="244"/>
      <c r="C451" s="245"/>
      <c r="D451" s="235" t="s">
        <v>132</v>
      </c>
      <c r="E451" s="246" t="s">
        <v>21</v>
      </c>
      <c r="F451" s="247" t="s">
        <v>915</v>
      </c>
      <c r="G451" s="245"/>
      <c r="H451" s="248">
        <v>28.297000000000001</v>
      </c>
      <c r="I451" s="249"/>
      <c r="J451" s="245"/>
      <c r="K451" s="245"/>
      <c r="L451" s="250"/>
      <c r="M451" s="251"/>
      <c r="N451" s="252"/>
      <c r="O451" s="252"/>
      <c r="P451" s="252"/>
      <c r="Q451" s="252"/>
      <c r="R451" s="252"/>
      <c r="S451" s="252"/>
      <c r="T451" s="253"/>
      <c r="AT451" s="254" t="s">
        <v>132</v>
      </c>
      <c r="AU451" s="254" t="s">
        <v>79</v>
      </c>
      <c r="AV451" s="12" t="s">
        <v>79</v>
      </c>
      <c r="AW451" s="12" t="s">
        <v>33</v>
      </c>
      <c r="AX451" s="12" t="s">
        <v>77</v>
      </c>
      <c r="AY451" s="254" t="s">
        <v>119</v>
      </c>
    </row>
    <row r="452" s="1" customFormat="1" ht="16.5" customHeight="1">
      <c r="B452" s="46"/>
      <c r="C452" s="270" t="s">
        <v>916</v>
      </c>
      <c r="D452" s="270" t="s">
        <v>296</v>
      </c>
      <c r="E452" s="271" t="s">
        <v>917</v>
      </c>
      <c r="F452" s="272" t="s">
        <v>918</v>
      </c>
      <c r="G452" s="273" t="s">
        <v>187</v>
      </c>
      <c r="H452" s="274">
        <v>29.712</v>
      </c>
      <c r="I452" s="275"/>
      <c r="J452" s="276">
        <f>ROUND(I452*H452,2)</f>
        <v>0</v>
      </c>
      <c r="K452" s="272" t="s">
        <v>126</v>
      </c>
      <c r="L452" s="277"/>
      <c r="M452" s="278" t="s">
        <v>21</v>
      </c>
      <c r="N452" s="279" t="s">
        <v>40</v>
      </c>
      <c r="O452" s="47"/>
      <c r="P452" s="230">
        <f>O452*H452</f>
        <v>0</v>
      </c>
      <c r="Q452" s="230">
        <v>0.00029999999999999997</v>
      </c>
      <c r="R452" s="230">
        <f>Q452*H452</f>
        <v>0.008913599999999999</v>
      </c>
      <c r="S452" s="230">
        <v>0</v>
      </c>
      <c r="T452" s="231">
        <f>S452*H452</f>
        <v>0</v>
      </c>
      <c r="AR452" s="24" t="s">
        <v>343</v>
      </c>
      <c r="AT452" s="24" t="s">
        <v>296</v>
      </c>
      <c r="AU452" s="24" t="s">
        <v>79</v>
      </c>
      <c r="AY452" s="24" t="s">
        <v>119</v>
      </c>
      <c r="BE452" s="232">
        <f>IF(N452="základní",J452,0)</f>
        <v>0</v>
      </c>
      <c r="BF452" s="232">
        <f>IF(N452="snížená",J452,0)</f>
        <v>0</v>
      </c>
      <c r="BG452" s="232">
        <f>IF(N452="zákl. přenesená",J452,0)</f>
        <v>0</v>
      </c>
      <c r="BH452" s="232">
        <f>IF(N452="sníž. přenesená",J452,0)</f>
        <v>0</v>
      </c>
      <c r="BI452" s="232">
        <f>IF(N452="nulová",J452,0)</f>
        <v>0</v>
      </c>
      <c r="BJ452" s="24" t="s">
        <v>77</v>
      </c>
      <c r="BK452" s="232">
        <f>ROUND(I452*H452,2)</f>
        <v>0</v>
      </c>
      <c r="BL452" s="24" t="s">
        <v>260</v>
      </c>
      <c r="BM452" s="24" t="s">
        <v>919</v>
      </c>
    </row>
    <row r="453" s="12" customFormat="1">
      <c r="B453" s="244"/>
      <c r="C453" s="245"/>
      <c r="D453" s="235" t="s">
        <v>132</v>
      </c>
      <c r="E453" s="245"/>
      <c r="F453" s="247" t="s">
        <v>920</v>
      </c>
      <c r="G453" s="245"/>
      <c r="H453" s="248">
        <v>29.712</v>
      </c>
      <c r="I453" s="249"/>
      <c r="J453" s="245"/>
      <c r="K453" s="245"/>
      <c r="L453" s="250"/>
      <c r="M453" s="251"/>
      <c r="N453" s="252"/>
      <c r="O453" s="252"/>
      <c r="P453" s="252"/>
      <c r="Q453" s="252"/>
      <c r="R453" s="252"/>
      <c r="S453" s="252"/>
      <c r="T453" s="253"/>
      <c r="AT453" s="254" t="s">
        <v>132</v>
      </c>
      <c r="AU453" s="254" t="s">
        <v>79</v>
      </c>
      <c r="AV453" s="12" t="s">
        <v>79</v>
      </c>
      <c r="AW453" s="12" t="s">
        <v>6</v>
      </c>
      <c r="AX453" s="12" t="s">
        <v>77</v>
      </c>
      <c r="AY453" s="254" t="s">
        <v>119</v>
      </c>
    </row>
    <row r="454" s="1" customFormat="1" ht="25.5" customHeight="1">
      <c r="B454" s="46"/>
      <c r="C454" s="221" t="s">
        <v>921</v>
      </c>
      <c r="D454" s="221" t="s">
        <v>122</v>
      </c>
      <c r="E454" s="222" t="s">
        <v>922</v>
      </c>
      <c r="F454" s="223" t="s">
        <v>923</v>
      </c>
      <c r="G454" s="224" t="s">
        <v>286</v>
      </c>
      <c r="H454" s="225">
        <v>0.80300000000000005</v>
      </c>
      <c r="I454" s="226"/>
      <c r="J454" s="227">
        <f>ROUND(I454*H454,2)</f>
        <v>0</v>
      </c>
      <c r="K454" s="223" t="s">
        <v>126</v>
      </c>
      <c r="L454" s="72"/>
      <c r="M454" s="228" t="s">
        <v>21</v>
      </c>
      <c r="N454" s="229" t="s">
        <v>40</v>
      </c>
      <c r="O454" s="47"/>
      <c r="P454" s="230">
        <f>O454*H454</f>
        <v>0</v>
      </c>
      <c r="Q454" s="230">
        <v>0</v>
      </c>
      <c r="R454" s="230">
        <f>Q454*H454</f>
        <v>0</v>
      </c>
      <c r="S454" s="230">
        <v>0</v>
      </c>
      <c r="T454" s="231">
        <f>S454*H454</f>
        <v>0</v>
      </c>
      <c r="AR454" s="24" t="s">
        <v>260</v>
      </c>
      <c r="AT454" s="24" t="s">
        <v>122</v>
      </c>
      <c r="AU454" s="24" t="s">
        <v>79</v>
      </c>
      <c r="AY454" s="24" t="s">
        <v>119</v>
      </c>
      <c r="BE454" s="232">
        <f>IF(N454="základní",J454,0)</f>
        <v>0</v>
      </c>
      <c r="BF454" s="232">
        <f>IF(N454="snížená",J454,0)</f>
        <v>0</v>
      </c>
      <c r="BG454" s="232">
        <f>IF(N454="zákl. přenesená",J454,0)</f>
        <v>0</v>
      </c>
      <c r="BH454" s="232">
        <f>IF(N454="sníž. přenesená",J454,0)</f>
        <v>0</v>
      </c>
      <c r="BI454" s="232">
        <f>IF(N454="nulová",J454,0)</f>
        <v>0</v>
      </c>
      <c r="BJ454" s="24" t="s">
        <v>77</v>
      </c>
      <c r="BK454" s="232">
        <f>ROUND(I454*H454,2)</f>
        <v>0</v>
      </c>
      <c r="BL454" s="24" t="s">
        <v>260</v>
      </c>
      <c r="BM454" s="24" t="s">
        <v>924</v>
      </c>
    </row>
    <row r="455" s="10" customFormat="1" ht="37.44" customHeight="1">
      <c r="B455" s="205"/>
      <c r="C455" s="206"/>
      <c r="D455" s="207" t="s">
        <v>68</v>
      </c>
      <c r="E455" s="208" t="s">
        <v>160</v>
      </c>
      <c r="F455" s="208" t="s">
        <v>161</v>
      </c>
      <c r="G455" s="206"/>
      <c r="H455" s="206"/>
      <c r="I455" s="209"/>
      <c r="J455" s="210">
        <f>BK455</f>
        <v>0</v>
      </c>
      <c r="K455" s="206"/>
      <c r="L455" s="211"/>
      <c r="M455" s="212"/>
      <c r="N455" s="213"/>
      <c r="O455" s="213"/>
      <c r="P455" s="214">
        <f>P456+P474+P477+P481</f>
        <v>0</v>
      </c>
      <c r="Q455" s="213"/>
      <c r="R455" s="214">
        <f>R456+R474+R477+R481</f>
        <v>0</v>
      </c>
      <c r="S455" s="213"/>
      <c r="T455" s="215">
        <f>T456+T474+T477+T481</f>
        <v>0</v>
      </c>
      <c r="AR455" s="216" t="s">
        <v>144</v>
      </c>
      <c r="AT455" s="217" t="s">
        <v>68</v>
      </c>
      <c r="AU455" s="217" t="s">
        <v>69</v>
      </c>
      <c r="AY455" s="216" t="s">
        <v>119</v>
      </c>
      <c r="BK455" s="218">
        <f>BK456+BK474+BK477+BK481</f>
        <v>0</v>
      </c>
    </row>
    <row r="456" s="10" customFormat="1" ht="19.92" customHeight="1">
      <c r="B456" s="205"/>
      <c r="C456" s="206"/>
      <c r="D456" s="207" t="s">
        <v>68</v>
      </c>
      <c r="E456" s="219" t="s">
        <v>925</v>
      </c>
      <c r="F456" s="219" t="s">
        <v>926</v>
      </c>
      <c r="G456" s="206"/>
      <c r="H456" s="206"/>
      <c r="I456" s="209"/>
      <c r="J456" s="220">
        <f>BK456</f>
        <v>0</v>
      </c>
      <c r="K456" s="206"/>
      <c r="L456" s="211"/>
      <c r="M456" s="212"/>
      <c r="N456" s="213"/>
      <c r="O456" s="213"/>
      <c r="P456" s="214">
        <f>SUM(P457:P473)</f>
        <v>0</v>
      </c>
      <c r="Q456" s="213"/>
      <c r="R456" s="214">
        <f>SUM(R457:R473)</f>
        <v>0</v>
      </c>
      <c r="S456" s="213"/>
      <c r="T456" s="215">
        <f>SUM(T457:T473)</f>
        <v>0</v>
      </c>
      <c r="AR456" s="216" t="s">
        <v>144</v>
      </c>
      <c r="AT456" s="217" t="s">
        <v>68</v>
      </c>
      <c r="AU456" s="217" t="s">
        <v>77</v>
      </c>
      <c r="AY456" s="216" t="s">
        <v>119</v>
      </c>
      <c r="BK456" s="218">
        <f>SUM(BK457:BK473)</f>
        <v>0</v>
      </c>
    </row>
    <row r="457" s="1" customFormat="1" ht="16.5" customHeight="1">
      <c r="B457" s="46"/>
      <c r="C457" s="221" t="s">
        <v>927</v>
      </c>
      <c r="D457" s="221" t="s">
        <v>122</v>
      </c>
      <c r="E457" s="222" t="s">
        <v>928</v>
      </c>
      <c r="F457" s="223" t="s">
        <v>929</v>
      </c>
      <c r="G457" s="224" t="s">
        <v>166</v>
      </c>
      <c r="H457" s="225">
        <v>1</v>
      </c>
      <c r="I457" s="226"/>
      <c r="J457" s="227">
        <f>ROUND(I457*H457,2)</f>
        <v>0</v>
      </c>
      <c r="K457" s="223" t="s">
        <v>126</v>
      </c>
      <c r="L457" s="72"/>
      <c r="M457" s="228" t="s">
        <v>21</v>
      </c>
      <c r="N457" s="229" t="s">
        <v>40</v>
      </c>
      <c r="O457" s="47"/>
      <c r="P457" s="230">
        <f>O457*H457</f>
        <v>0</v>
      </c>
      <c r="Q457" s="230">
        <v>0</v>
      </c>
      <c r="R457" s="230">
        <f>Q457*H457</f>
        <v>0</v>
      </c>
      <c r="S457" s="230">
        <v>0</v>
      </c>
      <c r="T457" s="231">
        <f>S457*H457</f>
        <v>0</v>
      </c>
      <c r="AR457" s="24" t="s">
        <v>167</v>
      </c>
      <c r="AT457" s="24" t="s">
        <v>122</v>
      </c>
      <c r="AU457" s="24" t="s">
        <v>79</v>
      </c>
      <c r="AY457" s="24" t="s">
        <v>119</v>
      </c>
      <c r="BE457" s="232">
        <f>IF(N457="základní",J457,0)</f>
        <v>0</v>
      </c>
      <c r="BF457" s="232">
        <f>IF(N457="snížená",J457,0)</f>
        <v>0</v>
      </c>
      <c r="BG457" s="232">
        <f>IF(N457="zákl. přenesená",J457,0)</f>
        <v>0</v>
      </c>
      <c r="BH457" s="232">
        <f>IF(N457="sníž. přenesená",J457,0)</f>
        <v>0</v>
      </c>
      <c r="BI457" s="232">
        <f>IF(N457="nulová",J457,0)</f>
        <v>0</v>
      </c>
      <c r="BJ457" s="24" t="s">
        <v>77</v>
      </c>
      <c r="BK457" s="232">
        <f>ROUND(I457*H457,2)</f>
        <v>0</v>
      </c>
      <c r="BL457" s="24" t="s">
        <v>167</v>
      </c>
      <c r="BM457" s="24" t="s">
        <v>930</v>
      </c>
    </row>
    <row r="458" s="11" customFormat="1">
      <c r="B458" s="233"/>
      <c r="C458" s="234"/>
      <c r="D458" s="235" t="s">
        <v>132</v>
      </c>
      <c r="E458" s="236" t="s">
        <v>21</v>
      </c>
      <c r="F458" s="237" t="s">
        <v>931</v>
      </c>
      <c r="G458" s="234"/>
      <c r="H458" s="236" t="s">
        <v>21</v>
      </c>
      <c r="I458" s="238"/>
      <c r="J458" s="234"/>
      <c r="K458" s="234"/>
      <c r="L458" s="239"/>
      <c r="M458" s="240"/>
      <c r="N458" s="241"/>
      <c r="O458" s="241"/>
      <c r="P458" s="241"/>
      <c r="Q458" s="241"/>
      <c r="R458" s="241"/>
      <c r="S458" s="241"/>
      <c r="T458" s="242"/>
      <c r="AT458" s="243" t="s">
        <v>132</v>
      </c>
      <c r="AU458" s="243" t="s">
        <v>79</v>
      </c>
      <c r="AV458" s="11" t="s">
        <v>77</v>
      </c>
      <c r="AW458" s="11" t="s">
        <v>33</v>
      </c>
      <c r="AX458" s="11" t="s">
        <v>69</v>
      </c>
      <c r="AY458" s="243" t="s">
        <v>119</v>
      </c>
    </row>
    <row r="459" s="12" customFormat="1">
      <c r="B459" s="244"/>
      <c r="C459" s="245"/>
      <c r="D459" s="235" t="s">
        <v>132</v>
      </c>
      <c r="E459" s="246" t="s">
        <v>21</v>
      </c>
      <c r="F459" s="247" t="s">
        <v>77</v>
      </c>
      <c r="G459" s="245"/>
      <c r="H459" s="248">
        <v>1</v>
      </c>
      <c r="I459" s="249"/>
      <c r="J459" s="245"/>
      <c r="K459" s="245"/>
      <c r="L459" s="250"/>
      <c r="M459" s="251"/>
      <c r="N459" s="252"/>
      <c r="O459" s="252"/>
      <c r="P459" s="252"/>
      <c r="Q459" s="252"/>
      <c r="R459" s="252"/>
      <c r="S459" s="252"/>
      <c r="T459" s="253"/>
      <c r="AT459" s="254" t="s">
        <v>132</v>
      </c>
      <c r="AU459" s="254" t="s">
        <v>79</v>
      </c>
      <c r="AV459" s="12" t="s">
        <v>79</v>
      </c>
      <c r="AW459" s="12" t="s">
        <v>33</v>
      </c>
      <c r="AX459" s="12" t="s">
        <v>77</v>
      </c>
      <c r="AY459" s="254" t="s">
        <v>119</v>
      </c>
    </row>
    <row r="460" s="1" customFormat="1" ht="16.5" customHeight="1">
      <c r="B460" s="46"/>
      <c r="C460" s="221" t="s">
        <v>932</v>
      </c>
      <c r="D460" s="221" t="s">
        <v>122</v>
      </c>
      <c r="E460" s="222" t="s">
        <v>933</v>
      </c>
      <c r="F460" s="223" t="s">
        <v>934</v>
      </c>
      <c r="G460" s="224" t="s">
        <v>166</v>
      </c>
      <c r="H460" s="225">
        <v>1</v>
      </c>
      <c r="I460" s="226"/>
      <c r="J460" s="227">
        <f>ROUND(I460*H460,2)</f>
        <v>0</v>
      </c>
      <c r="K460" s="223" t="s">
        <v>871</v>
      </c>
      <c r="L460" s="72"/>
      <c r="M460" s="228" t="s">
        <v>21</v>
      </c>
      <c r="N460" s="229" t="s">
        <v>40</v>
      </c>
      <c r="O460" s="47"/>
      <c r="P460" s="230">
        <f>O460*H460</f>
        <v>0</v>
      </c>
      <c r="Q460" s="230">
        <v>0</v>
      </c>
      <c r="R460" s="230">
        <f>Q460*H460</f>
        <v>0</v>
      </c>
      <c r="S460" s="230">
        <v>0</v>
      </c>
      <c r="T460" s="231">
        <f>S460*H460</f>
        <v>0</v>
      </c>
      <c r="AR460" s="24" t="s">
        <v>167</v>
      </c>
      <c r="AT460" s="24" t="s">
        <v>122</v>
      </c>
      <c r="AU460" s="24" t="s">
        <v>79</v>
      </c>
      <c r="AY460" s="24" t="s">
        <v>119</v>
      </c>
      <c r="BE460" s="232">
        <f>IF(N460="základní",J460,0)</f>
        <v>0</v>
      </c>
      <c r="BF460" s="232">
        <f>IF(N460="snížená",J460,0)</f>
        <v>0</v>
      </c>
      <c r="BG460" s="232">
        <f>IF(N460="zákl. přenesená",J460,0)</f>
        <v>0</v>
      </c>
      <c r="BH460" s="232">
        <f>IF(N460="sníž. přenesená",J460,0)</f>
        <v>0</v>
      </c>
      <c r="BI460" s="232">
        <f>IF(N460="nulová",J460,0)</f>
        <v>0</v>
      </c>
      <c r="BJ460" s="24" t="s">
        <v>77</v>
      </c>
      <c r="BK460" s="232">
        <f>ROUND(I460*H460,2)</f>
        <v>0</v>
      </c>
      <c r="BL460" s="24" t="s">
        <v>167</v>
      </c>
      <c r="BM460" s="24" t="s">
        <v>935</v>
      </c>
    </row>
    <row r="461" s="11" customFormat="1">
      <c r="B461" s="233"/>
      <c r="C461" s="234"/>
      <c r="D461" s="235" t="s">
        <v>132</v>
      </c>
      <c r="E461" s="236" t="s">
        <v>21</v>
      </c>
      <c r="F461" s="237" t="s">
        <v>936</v>
      </c>
      <c r="G461" s="234"/>
      <c r="H461" s="236" t="s">
        <v>21</v>
      </c>
      <c r="I461" s="238"/>
      <c r="J461" s="234"/>
      <c r="K461" s="234"/>
      <c r="L461" s="239"/>
      <c r="M461" s="240"/>
      <c r="N461" s="241"/>
      <c r="O461" s="241"/>
      <c r="P461" s="241"/>
      <c r="Q461" s="241"/>
      <c r="R461" s="241"/>
      <c r="S461" s="241"/>
      <c r="T461" s="242"/>
      <c r="AT461" s="243" t="s">
        <v>132</v>
      </c>
      <c r="AU461" s="243" t="s">
        <v>79</v>
      </c>
      <c r="AV461" s="11" t="s">
        <v>77</v>
      </c>
      <c r="AW461" s="11" t="s">
        <v>33</v>
      </c>
      <c r="AX461" s="11" t="s">
        <v>69</v>
      </c>
      <c r="AY461" s="243" t="s">
        <v>119</v>
      </c>
    </row>
    <row r="462" s="12" customFormat="1">
      <c r="B462" s="244"/>
      <c r="C462" s="245"/>
      <c r="D462" s="235" t="s">
        <v>132</v>
      </c>
      <c r="E462" s="246" t="s">
        <v>21</v>
      </c>
      <c r="F462" s="247" t="s">
        <v>77</v>
      </c>
      <c r="G462" s="245"/>
      <c r="H462" s="248">
        <v>1</v>
      </c>
      <c r="I462" s="249"/>
      <c r="J462" s="245"/>
      <c r="K462" s="245"/>
      <c r="L462" s="250"/>
      <c r="M462" s="251"/>
      <c r="N462" s="252"/>
      <c r="O462" s="252"/>
      <c r="P462" s="252"/>
      <c r="Q462" s="252"/>
      <c r="R462" s="252"/>
      <c r="S462" s="252"/>
      <c r="T462" s="253"/>
      <c r="AT462" s="254" t="s">
        <v>132</v>
      </c>
      <c r="AU462" s="254" t="s">
        <v>79</v>
      </c>
      <c r="AV462" s="12" t="s">
        <v>79</v>
      </c>
      <c r="AW462" s="12" t="s">
        <v>33</v>
      </c>
      <c r="AX462" s="12" t="s">
        <v>77</v>
      </c>
      <c r="AY462" s="254" t="s">
        <v>119</v>
      </c>
    </row>
    <row r="463" s="1" customFormat="1" ht="16.5" customHeight="1">
      <c r="B463" s="46"/>
      <c r="C463" s="221" t="s">
        <v>937</v>
      </c>
      <c r="D463" s="221" t="s">
        <v>122</v>
      </c>
      <c r="E463" s="222" t="s">
        <v>938</v>
      </c>
      <c r="F463" s="223" t="s">
        <v>939</v>
      </c>
      <c r="G463" s="224" t="s">
        <v>166</v>
      </c>
      <c r="H463" s="225">
        <v>1</v>
      </c>
      <c r="I463" s="226"/>
      <c r="J463" s="227">
        <f>ROUND(I463*H463,2)</f>
        <v>0</v>
      </c>
      <c r="K463" s="223" t="s">
        <v>871</v>
      </c>
      <c r="L463" s="72"/>
      <c r="M463" s="228" t="s">
        <v>21</v>
      </c>
      <c r="N463" s="229" t="s">
        <v>40</v>
      </c>
      <c r="O463" s="47"/>
      <c r="P463" s="230">
        <f>O463*H463</f>
        <v>0</v>
      </c>
      <c r="Q463" s="230">
        <v>0</v>
      </c>
      <c r="R463" s="230">
        <f>Q463*H463</f>
        <v>0</v>
      </c>
      <c r="S463" s="230">
        <v>0</v>
      </c>
      <c r="T463" s="231">
        <f>S463*H463</f>
        <v>0</v>
      </c>
      <c r="AR463" s="24" t="s">
        <v>167</v>
      </c>
      <c r="AT463" s="24" t="s">
        <v>122</v>
      </c>
      <c r="AU463" s="24" t="s">
        <v>79</v>
      </c>
      <c r="AY463" s="24" t="s">
        <v>119</v>
      </c>
      <c r="BE463" s="232">
        <f>IF(N463="základní",J463,0)</f>
        <v>0</v>
      </c>
      <c r="BF463" s="232">
        <f>IF(N463="snížená",J463,0)</f>
        <v>0</v>
      </c>
      <c r="BG463" s="232">
        <f>IF(N463="zákl. přenesená",J463,0)</f>
        <v>0</v>
      </c>
      <c r="BH463" s="232">
        <f>IF(N463="sníž. přenesená",J463,0)</f>
        <v>0</v>
      </c>
      <c r="BI463" s="232">
        <f>IF(N463="nulová",J463,0)</f>
        <v>0</v>
      </c>
      <c r="BJ463" s="24" t="s">
        <v>77</v>
      </c>
      <c r="BK463" s="232">
        <f>ROUND(I463*H463,2)</f>
        <v>0</v>
      </c>
      <c r="BL463" s="24" t="s">
        <v>167</v>
      </c>
      <c r="BM463" s="24" t="s">
        <v>940</v>
      </c>
    </row>
    <row r="464" s="11" customFormat="1">
      <c r="B464" s="233"/>
      <c r="C464" s="234"/>
      <c r="D464" s="235" t="s">
        <v>132</v>
      </c>
      <c r="E464" s="236" t="s">
        <v>21</v>
      </c>
      <c r="F464" s="237" t="s">
        <v>941</v>
      </c>
      <c r="G464" s="234"/>
      <c r="H464" s="236" t="s">
        <v>21</v>
      </c>
      <c r="I464" s="238"/>
      <c r="J464" s="234"/>
      <c r="K464" s="234"/>
      <c r="L464" s="239"/>
      <c r="M464" s="240"/>
      <c r="N464" s="241"/>
      <c r="O464" s="241"/>
      <c r="P464" s="241"/>
      <c r="Q464" s="241"/>
      <c r="R464" s="241"/>
      <c r="S464" s="241"/>
      <c r="T464" s="242"/>
      <c r="AT464" s="243" t="s">
        <v>132</v>
      </c>
      <c r="AU464" s="243" t="s">
        <v>79</v>
      </c>
      <c r="AV464" s="11" t="s">
        <v>77</v>
      </c>
      <c r="AW464" s="11" t="s">
        <v>33</v>
      </c>
      <c r="AX464" s="11" t="s">
        <v>69</v>
      </c>
      <c r="AY464" s="243" t="s">
        <v>119</v>
      </c>
    </row>
    <row r="465" s="12" customFormat="1">
      <c r="B465" s="244"/>
      <c r="C465" s="245"/>
      <c r="D465" s="235" t="s">
        <v>132</v>
      </c>
      <c r="E465" s="246" t="s">
        <v>21</v>
      </c>
      <c r="F465" s="247" t="s">
        <v>77</v>
      </c>
      <c r="G465" s="245"/>
      <c r="H465" s="248">
        <v>1</v>
      </c>
      <c r="I465" s="249"/>
      <c r="J465" s="245"/>
      <c r="K465" s="245"/>
      <c r="L465" s="250"/>
      <c r="M465" s="251"/>
      <c r="N465" s="252"/>
      <c r="O465" s="252"/>
      <c r="P465" s="252"/>
      <c r="Q465" s="252"/>
      <c r="R465" s="252"/>
      <c r="S465" s="252"/>
      <c r="T465" s="253"/>
      <c r="AT465" s="254" t="s">
        <v>132</v>
      </c>
      <c r="AU465" s="254" t="s">
        <v>79</v>
      </c>
      <c r="AV465" s="12" t="s">
        <v>79</v>
      </c>
      <c r="AW465" s="12" t="s">
        <v>33</v>
      </c>
      <c r="AX465" s="12" t="s">
        <v>77</v>
      </c>
      <c r="AY465" s="254" t="s">
        <v>119</v>
      </c>
    </row>
    <row r="466" s="1" customFormat="1" ht="16.5" customHeight="1">
      <c r="B466" s="46"/>
      <c r="C466" s="221" t="s">
        <v>942</v>
      </c>
      <c r="D466" s="221" t="s">
        <v>122</v>
      </c>
      <c r="E466" s="222" t="s">
        <v>943</v>
      </c>
      <c r="F466" s="223" t="s">
        <v>944</v>
      </c>
      <c r="G466" s="224" t="s">
        <v>166</v>
      </c>
      <c r="H466" s="225">
        <v>1</v>
      </c>
      <c r="I466" s="226"/>
      <c r="J466" s="227">
        <f>ROUND(I466*H466,2)</f>
        <v>0</v>
      </c>
      <c r="K466" s="223" t="s">
        <v>871</v>
      </c>
      <c r="L466" s="72"/>
      <c r="M466" s="228" t="s">
        <v>21</v>
      </c>
      <c r="N466" s="229" t="s">
        <v>40</v>
      </c>
      <c r="O466" s="47"/>
      <c r="P466" s="230">
        <f>O466*H466</f>
        <v>0</v>
      </c>
      <c r="Q466" s="230">
        <v>0</v>
      </c>
      <c r="R466" s="230">
        <f>Q466*H466</f>
        <v>0</v>
      </c>
      <c r="S466" s="230">
        <v>0</v>
      </c>
      <c r="T466" s="231">
        <f>S466*H466</f>
        <v>0</v>
      </c>
      <c r="AR466" s="24" t="s">
        <v>167</v>
      </c>
      <c r="AT466" s="24" t="s">
        <v>122</v>
      </c>
      <c r="AU466" s="24" t="s">
        <v>79</v>
      </c>
      <c r="AY466" s="24" t="s">
        <v>119</v>
      </c>
      <c r="BE466" s="232">
        <f>IF(N466="základní",J466,0)</f>
        <v>0</v>
      </c>
      <c r="BF466" s="232">
        <f>IF(N466="snížená",J466,0)</f>
        <v>0</v>
      </c>
      <c r="BG466" s="232">
        <f>IF(N466="zákl. přenesená",J466,0)</f>
        <v>0</v>
      </c>
      <c r="BH466" s="232">
        <f>IF(N466="sníž. přenesená",J466,0)</f>
        <v>0</v>
      </c>
      <c r="BI466" s="232">
        <f>IF(N466="nulová",J466,0)</f>
        <v>0</v>
      </c>
      <c r="BJ466" s="24" t="s">
        <v>77</v>
      </c>
      <c r="BK466" s="232">
        <f>ROUND(I466*H466,2)</f>
        <v>0</v>
      </c>
      <c r="BL466" s="24" t="s">
        <v>167</v>
      </c>
      <c r="BM466" s="24" t="s">
        <v>945</v>
      </c>
    </row>
    <row r="467" s="11" customFormat="1">
      <c r="B467" s="233"/>
      <c r="C467" s="234"/>
      <c r="D467" s="235" t="s">
        <v>132</v>
      </c>
      <c r="E467" s="236" t="s">
        <v>21</v>
      </c>
      <c r="F467" s="237" t="s">
        <v>946</v>
      </c>
      <c r="G467" s="234"/>
      <c r="H467" s="236" t="s">
        <v>21</v>
      </c>
      <c r="I467" s="238"/>
      <c r="J467" s="234"/>
      <c r="K467" s="234"/>
      <c r="L467" s="239"/>
      <c r="M467" s="240"/>
      <c r="N467" s="241"/>
      <c r="O467" s="241"/>
      <c r="P467" s="241"/>
      <c r="Q467" s="241"/>
      <c r="R467" s="241"/>
      <c r="S467" s="241"/>
      <c r="T467" s="242"/>
      <c r="AT467" s="243" t="s">
        <v>132</v>
      </c>
      <c r="AU467" s="243" t="s">
        <v>79</v>
      </c>
      <c r="AV467" s="11" t="s">
        <v>77</v>
      </c>
      <c r="AW467" s="11" t="s">
        <v>33</v>
      </c>
      <c r="AX467" s="11" t="s">
        <v>69</v>
      </c>
      <c r="AY467" s="243" t="s">
        <v>119</v>
      </c>
    </row>
    <row r="468" s="11" customFormat="1">
      <c r="B468" s="233"/>
      <c r="C468" s="234"/>
      <c r="D468" s="235" t="s">
        <v>132</v>
      </c>
      <c r="E468" s="236" t="s">
        <v>21</v>
      </c>
      <c r="F468" s="237" t="s">
        <v>947</v>
      </c>
      <c r="G468" s="234"/>
      <c r="H468" s="236" t="s">
        <v>21</v>
      </c>
      <c r="I468" s="238"/>
      <c r="J468" s="234"/>
      <c r="K468" s="234"/>
      <c r="L468" s="239"/>
      <c r="M468" s="240"/>
      <c r="N468" s="241"/>
      <c r="O468" s="241"/>
      <c r="P468" s="241"/>
      <c r="Q468" s="241"/>
      <c r="R468" s="241"/>
      <c r="S468" s="241"/>
      <c r="T468" s="242"/>
      <c r="AT468" s="243" t="s">
        <v>132</v>
      </c>
      <c r="AU468" s="243" t="s">
        <v>79</v>
      </c>
      <c r="AV468" s="11" t="s">
        <v>77</v>
      </c>
      <c r="AW468" s="11" t="s">
        <v>33</v>
      </c>
      <c r="AX468" s="11" t="s">
        <v>69</v>
      </c>
      <c r="AY468" s="243" t="s">
        <v>119</v>
      </c>
    </row>
    <row r="469" s="11" customFormat="1">
      <c r="B469" s="233"/>
      <c r="C469" s="234"/>
      <c r="D469" s="235" t="s">
        <v>132</v>
      </c>
      <c r="E469" s="236" t="s">
        <v>21</v>
      </c>
      <c r="F469" s="237" t="s">
        <v>948</v>
      </c>
      <c r="G469" s="234"/>
      <c r="H469" s="236" t="s">
        <v>21</v>
      </c>
      <c r="I469" s="238"/>
      <c r="J469" s="234"/>
      <c r="K469" s="234"/>
      <c r="L469" s="239"/>
      <c r="M469" s="240"/>
      <c r="N469" s="241"/>
      <c r="O469" s="241"/>
      <c r="P469" s="241"/>
      <c r="Q469" s="241"/>
      <c r="R469" s="241"/>
      <c r="S469" s="241"/>
      <c r="T469" s="242"/>
      <c r="AT469" s="243" t="s">
        <v>132</v>
      </c>
      <c r="AU469" s="243" t="s">
        <v>79</v>
      </c>
      <c r="AV469" s="11" t="s">
        <v>77</v>
      </c>
      <c r="AW469" s="11" t="s">
        <v>33</v>
      </c>
      <c r="AX469" s="11" t="s">
        <v>69</v>
      </c>
      <c r="AY469" s="243" t="s">
        <v>119</v>
      </c>
    </row>
    <row r="470" s="12" customFormat="1">
      <c r="B470" s="244"/>
      <c r="C470" s="245"/>
      <c r="D470" s="235" t="s">
        <v>132</v>
      </c>
      <c r="E470" s="246" t="s">
        <v>21</v>
      </c>
      <c r="F470" s="247" t="s">
        <v>77</v>
      </c>
      <c r="G470" s="245"/>
      <c r="H470" s="248">
        <v>1</v>
      </c>
      <c r="I470" s="249"/>
      <c r="J470" s="245"/>
      <c r="K470" s="245"/>
      <c r="L470" s="250"/>
      <c r="M470" s="251"/>
      <c r="N470" s="252"/>
      <c r="O470" s="252"/>
      <c r="P470" s="252"/>
      <c r="Q470" s="252"/>
      <c r="R470" s="252"/>
      <c r="S470" s="252"/>
      <c r="T470" s="253"/>
      <c r="AT470" s="254" t="s">
        <v>132</v>
      </c>
      <c r="AU470" s="254" t="s">
        <v>79</v>
      </c>
      <c r="AV470" s="12" t="s">
        <v>79</v>
      </c>
      <c r="AW470" s="12" t="s">
        <v>33</v>
      </c>
      <c r="AX470" s="12" t="s">
        <v>77</v>
      </c>
      <c r="AY470" s="254" t="s">
        <v>119</v>
      </c>
    </row>
    <row r="471" s="1" customFormat="1" ht="25.5" customHeight="1">
      <c r="B471" s="46"/>
      <c r="C471" s="221" t="s">
        <v>949</v>
      </c>
      <c r="D471" s="221" t="s">
        <v>122</v>
      </c>
      <c r="E471" s="222" t="s">
        <v>950</v>
      </c>
      <c r="F471" s="223" t="s">
        <v>951</v>
      </c>
      <c r="G471" s="224" t="s">
        <v>166</v>
      </c>
      <c r="H471" s="225">
        <v>1</v>
      </c>
      <c r="I471" s="226"/>
      <c r="J471" s="227">
        <f>ROUND(I471*H471,2)</f>
        <v>0</v>
      </c>
      <c r="K471" s="223" t="s">
        <v>871</v>
      </c>
      <c r="L471" s="72"/>
      <c r="M471" s="228" t="s">
        <v>21</v>
      </c>
      <c r="N471" s="229" t="s">
        <v>40</v>
      </c>
      <c r="O471" s="47"/>
      <c r="P471" s="230">
        <f>O471*H471</f>
        <v>0</v>
      </c>
      <c r="Q471" s="230">
        <v>0</v>
      </c>
      <c r="R471" s="230">
        <f>Q471*H471</f>
        <v>0</v>
      </c>
      <c r="S471" s="230">
        <v>0</v>
      </c>
      <c r="T471" s="231">
        <f>S471*H471</f>
        <v>0</v>
      </c>
      <c r="AR471" s="24" t="s">
        <v>167</v>
      </c>
      <c r="AT471" s="24" t="s">
        <v>122</v>
      </c>
      <c r="AU471" s="24" t="s">
        <v>79</v>
      </c>
      <c r="AY471" s="24" t="s">
        <v>119</v>
      </c>
      <c r="BE471" s="232">
        <f>IF(N471="základní",J471,0)</f>
        <v>0</v>
      </c>
      <c r="BF471" s="232">
        <f>IF(N471="snížená",J471,0)</f>
        <v>0</v>
      </c>
      <c r="BG471" s="232">
        <f>IF(N471="zákl. přenesená",J471,0)</f>
        <v>0</v>
      </c>
      <c r="BH471" s="232">
        <f>IF(N471="sníž. přenesená",J471,0)</f>
        <v>0</v>
      </c>
      <c r="BI471" s="232">
        <f>IF(N471="nulová",J471,0)</f>
        <v>0</v>
      </c>
      <c r="BJ471" s="24" t="s">
        <v>77</v>
      </c>
      <c r="BK471" s="232">
        <f>ROUND(I471*H471,2)</f>
        <v>0</v>
      </c>
      <c r="BL471" s="24" t="s">
        <v>167</v>
      </c>
      <c r="BM471" s="24" t="s">
        <v>952</v>
      </c>
    </row>
    <row r="472" s="1" customFormat="1" ht="16.5" customHeight="1">
      <c r="B472" s="46"/>
      <c r="C472" s="221" t="s">
        <v>953</v>
      </c>
      <c r="D472" s="221" t="s">
        <v>122</v>
      </c>
      <c r="E472" s="222" t="s">
        <v>954</v>
      </c>
      <c r="F472" s="223" t="s">
        <v>955</v>
      </c>
      <c r="G472" s="224" t="s">
        <v>166</v>
      </c>
      <c r="H472" s="225">
        <v>1</v>
      </c>
      <c r="I472" s="226"/>
      <c r="J472" s="227">
        <f>ROUND(I472*H472,2)</f>
        <v>0</v>
      </c>
      <c r="K472" s="223" t="s">
        <v>871</v>
      </c>
      <c r="L472" s="72"/>
      <c r="M472" s="228" t="s">
        <v>21</v>
      </c>
      <c r="N472" s="229" t="s">
        <v>40</v>
      </c>
      <c r="O472" s="47"/>
      <c r="P472" s="230">
        <f>O472*H472</f>
        <v>0</v>
      </c>
      <c r="Q472" s="230">
        <v>0</v>
      </c>
      <c r="R472" s="230">
        <f>Q472*H472</f>
        <v>0</v>
      </c>
      <c r="S472" s="230">
        <v>0</v>
      </c>
      <c r="T472" s="231">
        <f>S472*H472</f>
        <v>0</v>
      </c>
      <c r="AR472" s="24" t="s">
        <v>167</v>
      </c>
      <c r="AT472" s="24" t="s">
        <v>122</v>
      </c>
      <c r="AU472" s="24" t="s">
        <v>79</v>
      </c>
      <c r="AY472" s="24" t="s">
        <v>119</v>
      </c>
      <c r="BE472" s="232">
        <f>IF(N472="základní",J472,0)</f>
        <v>0</v>
      </c>
      <c r="BF472" s="232">
        <f>IF(N472="snížená",J472,0)</f>
        <v>0</v>
      </c>
      <c r="BG472" s="232">
        <f>IF(N472="zákl. přenesená",J472,0)</f>
        <v>0</v>
      </c>
      <c r="BH472" s="232">
        <f>IF(N472="sníž. přenesená",J472,0)</f>
        <v>0</v>
      </c>
      <c r="BI472" s="232">
        <f>IF(N472="nulová",J472,0)</f>
        <v>0</v>
      </c>
      <c r="BJ472" s="24" t="s">
        <v>77</v>
      </c>
      <c r="BK472" s="232">
        <f>ROUND(I472*H472,2)</f>
        <v>0</v>
      </c>
      <c r="BL472" s="24" t="s">
        <v>167</v>
      </c>
      <c r="BM472" s="24" t="s">
        <v>956</v>
      </c>
    </row>
    <row r="473" s="1" customFormat="1" ht="16.5" customHeight="1">
      <c r="B473" s="46"/>
      <c r="C473" s="221" t="s">
        <v>957</v>
      </c>
      <c r="D473" s="221" t="s">
        <v>122</v>
      </c>
      <c r="E473" s="222" t="s">
        <v>958</v>
      </c>
      <c r="F473" s="223" t="s">
        <v>959</v>
      </c>
      <c r="G473" s="224" t="s">
        <v>166</v>
      </c>
      <c r="H473" s="225">
        <v>1</v>
      </c>
      <c r="I473" s="226"/>
      <c r="J473" s="227">
        <f>ROUND(I473*H473,2)</f>
        <v>0</v>
      </c>
      <c r="K473" s="223" t="s">
        <v>871</v>
      </c>
      <c r="L473" s="72"/>
      <c r="M473" s="228" t="s">
        <v>21</v>
      </c>
      <c r="N473" s="229" t="s">
        <v>40</v>
      </c>
      <c r="O473" s="47"/>
      <c r="P473" s="230">
        <f>O473*H473</f>
        <v>0</v>
      </c>
      <c r="Q473" s="230">
        <v>0</v>
      </c>
      <c r="R473" s="230">
        <f>Q473*H473</f>
        <v>0</v>
      </c>
      <c r="S473" s="230">
        <v>0</v>
      </c>
      <c r="T473" s="231">
        <f>S473*H473</f>
        <v>0</v>
      </c>
      <c r="AR473" s="24" t="s">
        <v>167</v>
      </c>
      <c r="AT473" s="24" t="s">
        <v>122</v>
      </c>
      <c r="AU473" s="24" t="s">
        <v>79</v>
      </c>
      <c r="AY473" s="24" t="s">
        <v>119</v>
      </c>
      <c r="BE473" s="232">
        <f>IF(N473="základní",J473,0)</f>
        <v>0</v>
      </c>
      <c r="BF473" s="232">
        <f>IF(N473="snížená",J473,0)</f>
        <v>0</v>
      </c>
      <c r="BG473" s="232">
        <f>IF(N473="zákl. přenesená",J473,0)</f>
        <v>0</v>
      </c>
      <c r="BH473" s="232">
        <f>IF(N473="sníž. přenesená",J473,0)</f>
        <v>0</v>
      </c>
      <c r="BI473" s="232">
        <f>IF(N473="nulová",J473,0)</f>
        <v>0</v>
      </c>
      <c r="BJ473" s="24" t="s">
        <v>77</v>
      </c>
      <c r="BK473" s="232">
        <f>ROUND(I473*H473,2)</f>
        <v>0</v>
      </c>
      <c r="BL473" s="24" t="s">
        <v>167</v>
      </c>
      <c r="BM473" s="24" t="s">
        <v>960</v>
      </c>
    </row>
    <row r="474" s="10" customFormat="1" ht="29.88" customHeight="1">
      <c r="B474" s="205"/>
      <c r="C474" s="206"/>
      <c r="D474" s="207" t="s">
        <v>68</v>
      </c>
      <c r="E474" s="219" t="s">
        <v>961</v>
      </c>
      <c r="F474" s="219" t="s">
        <v>962</v>
      </c>
      <c r="G474" s="206"/>
      <c r="H474" s="206"/>
      <c r="I474" s="209"/>
      <c r="J474" s="220">
        <f>BK474</f>
        <v>0</v>
      </c>
      <c r="K474" s="206"/>
      <c r="L474" s="211"/>
      <c r="M474" s="212"/>
      <c r="N474" s="213"/>
      <c r="O474" s="213"/>
      <c r="P474" s="214">
        <f>SUM(P475:P476)</f>
        <v>0</v>
      </c>
      <c r="Q474" s="213"/>
      <c r="R474" s="214">
        <f>SUM(R475:R476)</f>
        <v>0</v>
      </c>
      <c r="S474" s="213"/>
      <c r="T474" s="215">
        <f>SUM(T475:T476)</f>
        <v>0</v>
      </c>
      <c r="AR474" s="216" t="s">
        <v>144</v>
      </c>
      <c r="AT474" s="217" t="s">
        <v>68</v>
      </c>
      <c r="AU474" s="217" t="s">
        <v>77</v>
      </c>
      <c r="AY474" s="216" t="s">
        <v>119</v>
      </c>
      <c r="BK474" s="218">
        <f>SUM(BK475:BK476)</f>
        <v>0</v>
      </c>
    </row>
    <row r="475" s="1" customFormat="1" ht="16.5" customHeight="1">
      <c r="B475" s="46"/>
      <c r="C475" s="221" t="s">
        <v>963</v>
      </c>
      <c r="D475" s="221" t="s">
        <v>122</v>
      </c>
      <c r="E475" s="222" t="s">
        <v>964</v>
      </c>
      <c r="F475" s="223" t="s">
        <v>962</v>
      </c>
      <c r="G475" s="224" t="s">
        <v>166</v>
      </c>
      <c r="H475" s="225">
        <v>1</v>
      </c>
      <c r="I475" s="226"/>
      <c r="J475" s="227">
        <f>ROUND(I475*H475,2)</f>
        <v>0</v>
      </c>
      <c r="K475" s="223" t="s">
        <v>871</v>
      </c>
      <c r="L475" s="72"/>
      <c r="M475" s="228" t="s">
        <v>21</v>
      </c>
      <c r="N475" s="229" t="s">
        <v>40</v>
      </c>
      <c r="O475" s="47"/>
      <c r="P475" s="230">
        <f>O475*H475</f>
        <v>0</v>
      </c>
      <c r="Q475" s="230">
        <v>0</v>
      </c>
      <c r="R475" s="230">
        <f>Q475*H475</f>
        <v>0</v>
      </c>
      <c r="S475" s="230">
        <v>0</v>
      </c>
      <c r="T475" s="231">
        <f>S475*H475</f>
        <v>0</v>
      </c>
      <c r="AR475" s="24" t="s">
        <v>167</v>
      </c>
      <c r="AT475" s="24" t="s">
        <v>122</v>
      </c>
      <c r="AU475" s="24" t="s">
        <v>79</v>
      </c>
      <c r="AY475" s="24" t="s">
        <v>119</v>
      </c>
      <c r="BE475" s="232">
        <f>IF(N475="základní",J475,0)</f>
        <v>0</v>
      </c>
      <c r="BF475" s="232">
        <f>IF(N475="snížená",J475,0)</f>
        <v>0</v>
      </c>
      <c r="BG475" s="232">
        <f>IF(N475="zákl. přenesená",J475,0)</f>
        <v>0</v>
      </c>
      <c r="BH475" s="232">
        <f>IF(N475="sníž. přenesená",J475,0)</f>
        <v>0</v>
      </c>
      <c r="BI475" s="232">
        <f>IF(N475="nulová",J475,0)</f>
        <v>0</v>
      </c>
      <c r="BJ475" s="24" t="s">
        <v>77</v>
      </c>
      <c r="BK475" s="232">
        <f>ROUND(I475*H475,2)</f>
        <v>0</v>
      </c>
      <c r="BL475" s="24" t="s">
        <v>167</v>
      </c>
      <c r="BM475" s="24" t="s">
        <v>965</v>
      </c>
    </row>
    <row r="476" s="1" customFormat="1" ht="16.5" customHeight="1">
      <c r="B476" s="46"/>
      <c r="C476" s="221" t="s">
        <v>966</v>
      </c>
      <c r="D476" s="221" t="s">
        <v>122</v>
      </c>
      <c r="E476" s="222" t="s">
        <v>967</v>
      </c>
      <c r="F476" s="223" t="s">
        <v>968</v>
      </c>
      <c r="G476" s="224" t="s">
        <v>166</v>
      </c>
      <c r="H476" s="225">
        <v>1</v>
      </c>
      <c r="I476" s="226"/>
      <c r="J476" s="227">
        <f>ROUND(I476*H476,2)</f>
        <v>0</v>
      </c>
      <c r="K476" s="223" t="s">
        <v>871</v>
      </c>
      <c r="L476" s="72"/>
      <c r="M476" s="228" t="s">
        <v>21</v>
      </c>
      <c r="N476" s="229" t="s">
        <v>40</v>
      </c>
      <c r="O476" s="47"/>
      <c r="P476" s="230">
        <f>O476*H476</f>
        <v>0</v>
      </c>
      <c r="Q476" s="230">
        <v>0</v>
      </c>
      <c r="R476" s="230">
        <f>Q476*H476</f>
        <v>0</v>
      </c>
      <c r="S476" s="230">
        <v>0</v>
      </c>
      <c r="T476" s="231">
        <f>S476*H476</f>
        <v>0</v>
      </c>
      <c r="AR476" s="24" t="s">
        <v>167</v>
      </c>
      <c r="AT476" s="24" t="s">
        <v>122</v>
      </c>
      <c r="AU476" s="24" t="s">
        <v>79</v>
      </c>
      <c r="AY476" s="24" t="s">
        <v>119</v>
      </c>
      <c r="BE476" s="232">
        <f>IF(N476="základní",J476,0)</f>
        <v>0</v>
      </c>
      <c r="BF476" s="232">
        <f>IF(N476="snížená",J476,0)</f>
        <v>0</v>
      </c>
      <c r="BG476" s="232">
        <f>IF(N476="zákl. přenesená",J476,0)</f>
        <v>0</v>
      </c>
      <c r="BH476" s="232">
        <f>IF(N476="sníž. přenesená",J476,0)</f>
        <v>0</v>
      </c>
      <c r="BI476" s="232">
        <f>IF(N476="nulová",J476,0)</f>
        <v>0</v>
      </c>
      <c r="BJ476" s="24" t="s">
        <v>77</v>
      </c>
      <c r="BK476" s="232">
        <f>ROUND(I476*H476,2)</f>
        <v>0</v>
      </c>
      <c r="BL476" s="24" t="s">
        <v>167</v>
      </c>
      <c r="BM476" s="24" t="s">
        <v>969</v>
      </c>
    </row>
    <row r="477" s="10" customFormat="1" ht="29.88" customHeight="1">
      <c r="B477" s="205"/>
      <c r="C477" s="206"/>
      <c r="D477" s="207" t="s">
        <v>68</v>
      </c>
      <c r="E477" s="219" t="s">
        <v>162</v>
      </c>
      <c r="F477" s="219" t="s">
        <v>163</v>
      </c>
      <c r="G477" s="206"/>
      <c r="H477" s="206"/>
      <c r="I477" s="209"/>
      <c r="J477" s="220">
        <f>BK477</f>
        <v>0</v>
      </c>
      <c r="K477" s="206"/>
      <c r="L477" s="211"/>
      <c r="M477" s="212"/>
      <c r="N477" s="213"/>
      <c r="O477" s="213"/>
      <c r="P477" s="214">
        <f>SUM(P478:P480)</f>
        <v>0</v>
      </c>
      <c r="Q477" s="213"/>
      <c r="R477" s="214">
        <f>SUM(R478:R480)</f>
        <v>0</v>
      </c>
      <c r="S477" s="213"/>
      <c r="T477" s="215">
        <f>SUM(T478:T480)</f>
        <v>0</v>
      </c>
      <c r="AR477" s="216" t="s">
        <v>144</v>
      </c>
      <c r="AT477" s="217" t="s">
        <v>68</v>
      </c>
      <c r="AU477" s="217" t="s">
        <v>77</v>
      </c>
      <c r="AY477" s="216" t="s">
        <v>119</v>
      </c>
      <c r="BK477" s="218">
        <f>SUM(BK478:BK480)</f>
        <v>0</v>
      </c>
    </row>
    <row r="478" s="1" customFormat="1" ht="16.5" customHeight="1">
      <c r="B478" s="46"/>
      <c r="C478" s="221" t="s">
        <v>970</v>
      </c>
      <c r="D478" s="221" t="s">
        <v>122</v>
      </c>
      <c r="E478" s="222" t="s">
        <v>971</v>
      </c>
      <c r="F478" s="223" t="s">
        <v>972</v>
      </c>
      <c r="G478" s="224" t="s">
        <v>166</v>
      </c>
      <c r="H478" s="225">
        <v>1</v>
      </c>
      <c r="I478" s="226"/>
      <c r="J478" s="227">
        <f>ROUND(I478*H478,2)</f>
        <v>0</v>
      </c>
      <c r="K478" s="223" t="s">
        <v>21</v>
      </c>
      <c r="L478" s="72"/>
      <c r="M478" s="228" t="s">
        <v>21</v>
      </c>
      <c r="N478" s="229" t="s">
        <v>40</v>
      </c>
      <c r="O478" s="47"/>
      <c r="P478" s="230">
        <f>O478*H478</f>
        <v>0</v>
      </c>
      <c r="Q478" s="230">
        <v>0</v>
      </c>
      <c r="R478" s="230">
        <f>Q478*H478</f>
        <v>0</v>
      </c>
      <c r="S478" s="230">
        <v>0</v>
      </c>
      <c r="T478" s="231">
        <f>S478*H478</f>
        <v>0</v>
      </c>
      <c r="AR478" s="24" t="s">
        <v>167</v>
      </c>
      <c r="AT478" s="24" t="s">
        <v>122</v>
      </c>
      <c r="AU478" s="24" t="s">
        <v>79</v>
      </c>
      <c r="AY478" s="24" t="s">
        <v>119</v>
      </c>
      <c r="BE478" s="232">
        <f>IF(N478="základní",J478,0)</f>
        <v>0</v>
      </c>
      <c r="BF478" s="232">
        <f>IF(N478="snížená",J478,0)</f>
        <v>0</v>
      </c>
      <c r="BG478" s="232">
        <f>IF(N478="zákl. přenesená",J478,0)</f>
        <v>0</v>
      </c>
      <c r="BH478" s="232">
        <f>IF(N478="sníž. přenesená",J478,0)</f>
        <v>0</v>
      </c>
      <c r="BI478" s="232">
        <f>IF(N478="nulová",J478,0)</f>
        <v>0</v>
      </c>
      <c r="BJ478" s="24" t="s">
        <v>77</v>
      </c>
      <c r="BK478" s="232">
        <f>ROUND(I478*H478,2)</f>
        <v>0</v>
      </c>
      <c r="BL478" s="24" t="s">
        <v>167</v>
      </c>
      <c r="BM478" s="24" t="s">
        <v>973</v>
      </c>
    </row>
    <row r="479" s="1" customFormat="1" ht="16.5" customHeight="1">
      <c r="B479" s="46"/>
      <c r="C479" s="221" t="s">
        <v>974</v>
      </c>
      <c r="D479" s="221" t="s">
        <v>122</v>
      </c>
      <c r="E479" s="222" t="s">
        <v>975</v>
      </c>
      <c r="F479" s="223" t="s">
        <v>976</v>
      </c>
      <c r="G479" s="224" t="s">
        <v>166</v>
      </c>
      <c r="H479" s="225">
        <v>1</v>
      </c>
      <c r="I479" s="226"/>
      <c r="J479" s="227">
        <f>ROUND(I479*H479,2)</f>
        <v>0</v>
      </c>
      <c r="K479" s="223" t="s">
        <v>977</v>
      </c>
      <c r="L479" s="72"/>
      <c r="M479" s="228" t="s">
        <v>21</v>
      </c>
      <c r="N479" s="229" t="s">
        <v>40</v>
      </c>
      <c r="O479" s="47"/>
      <c r="P479" s="230">
        <f>O479*H479</f>
        <v>0</v>
      </c>
      <c r="Q479" s="230">
        <v>0</v>
      </c>
      <c r="R479" s="230">
        <f>Q479*H479</f>
        <v>0</v>
      </c>
      <c r="S479" s="230">
        <v>0</v>
      </c>
      <c r="T479" s="231">
        <f>S479*H479</f>
        <v>0</v>
      </c>
      <c r="AR479" s="24" t="s">
        <v>167</v>
      </c>
      <c r="AT479" s="24" t="s">
        <v>122</v>
      </c>
      <c r="AU479" s="24" t="s">
        <v>79</v>
      </c>
      <c r="AY479" s="24" t="s">
        <v>119</v>
      </c>
      <c r="BE479" s="232">
        <f>IF(N479="základní",J479,0)</f>
        <v>0</v>
      </c>
      <c r="BF479" s="232">
        <f>IF(N479="snížená",J479,0)</f>
        <v>0</v>
      </c>
      <c r="BG479" s="232">
        <f>IF(N479="zákl. přenesená",J479,0)</f>
        <v>0</v>
      </c>
      <c r="BH479" s="232">
        <f>IF(N479="sníž. přenesená",J479,0)</f>
        <v>0</v>
      </c>
      <c r="BI479" s="232">
        <f>IF(N479="nulová",J479,0)</f>
        <v>0</v>
      </c>
      <c r="BJ479" s="24" t="s">
        <v>77</v>
      </c>
      <c r="BK479" s="232">
        <f>ROUND(I479*H479,2)</f>
        <v>0</v>
      </c>
      <c r="BL479" s="24" t="s">
        <v>167</v>
      </c>
      <c r="BM479" s="24" t="s">
        <v>978</v>
      </c>
    </row>
    <row r="480" s="1" customFormat="1" ht="16.5" customHeight="1">
      <c r="B480" s="46"/>
      <c r="C480" s="221" t="s">
        <v>979</v>
      </c>
      <c r="D480" s="221" t="s">
        <v>122</v>
      </c>
      <c r="E480" s="222" t="s">
        <v>980</v>
      </c>
      <c r="F480" s="223" t="s">
        <v>981</v>
      </c>
      <c r="G480" s="224" t="s">
        <v>166</v>
      </c>
      <c r="H480" s="225">
        <v>1</v>
      </c>
      <c r="I480" s="226"/>
      <c r="J480" s="227">
        <f>ROUND(I480*H480,2)</f>
        <v>0</v>
      </c>
      <c r="K480" s="223" t="s">
        <v>21</v>
      </c>
      <c r="L480" s="72"/>
      <c r="M480" s="228" t="s">
        <v>21</v>
      </c>
      <c r="N480" s="229" t="s">
        <v>40</v>
      </c>
      <c r="O480" s="47"/>
      <c r="P480" s="230">
        <f>O480*H480</f>
        <v>0</v>
      </c>
      <c r="Q480" s="230">
        <v>0</v>
      </c>
      <c r="R480" s="230">
        <f>Q480*H480</f>
        <v>0</v>
      </c>
      <c r="S480" s="230">
        <v>0</v>
      </c>
      <c r="T480" s="231">
        <f>S480*H480</f>
        <v>0</v>
      </c>
      <c r="AR480" s="24" t="s">
        <v>167</v>
      </c>
      <c r="AT480" s="24" t="s">
        <v>122</v>
      </c>
      <c r="AU480" s="24" t="s">
        <v>79</v>
      </c>
      <c r="AY480" s="24" t="s">
        <v>119</v>
      </c>
      <c r="BE480" s="232">
        <f>IF(N480="základní",J480,0)</f>
        <v>0</v>
      </c>
      <c r="BF480" s="232">
        <f>IF(N480="snížená",J480,0)</f>
        <v>0</v>
      </c>
      <c r="BG480" s="232">
        <f>IF(N480="zákl. přenesená",J480,0)</f>
        <v>0</v>
      </c>
      <c r="BH480" s="232">
        <f>IF(N480="sníž. přenesená",J480,0)</f>
        <v>0</v>
      </c>
      <c r="BI480" s="232">
        <f>IF(N480="nulová",J480,0)</f>
        <v>0</v>
      </c>
      <c r="BJ480" s="24" t="s">
        <v>77</v>
      </c>
      <c r="BK480" s="232">
        <f>ROUND(I480*H480,2)</f>
        <v>0</v>
      </c>
      <c r="BL480" s="24" t="s">
        <v>167</v>
      </c>
      <c r="BM480" s="24" t="s">
        <v>982</v>
      </c>
    </row>
    <row r="481" s="10" customFormat="1" ht="29.88" customHeight="1">
      <c r="B481" s="205"/>
      <c r="C481" s="206"/>
      <c r="D481" s="207" t="s">
        <v>68</v>
      </c>
      <c r="E481" s="219" t="s">
        <v>983</v>
      </c>
      <c r="F481" s="219" t="s">
        <v>984</v>
      </c>
      <c r="G481" s="206"/>
      <c r="H481" s="206"/>
      <c r="I481" s="209"/>
      <c r="J481" s="220">
        <f>BK481</f>
        <v>0</v>
      </c>
      <c r="K481" s="206"/>
      <c r="L481" s="211"/>
      <c r="M481" s="212"/>
      <c r="N481" s="213"/>
      <c r="O481" s="213"/>
      <c r="P481" s="214">
        <f>P482</f>
        <v>0</v>
      </c>
      <c r="Q481" s="213"/>
      <c r="R481" s="214">
        <f>R482</f>
        <v>0</v>
      </c>
      <c r="S481" s="213"/>
      <c r="T481" s="215">
        <f>T482</f>
        <v>0</v>
      </c>
      <c r="AR481" s="216" t="s">
        <v>144</v>
      </c>
      <c r="AT481" s="217" t="s">
        <v>68</v>
      </c>
      <c r="AU481" s="217" t="s">
        <v>77</v>
      </c>
      <c r="AY481" s="216" t="s">
        <v>119</v>
      </c>
      <c r="BK481" s="218">
        <f>BK482</f>
        <v>0</v>
      </c>
    </row>
    <row r="482" s="1" customFormat="1" ht="16.5" customHeight="1">
      <c r="B482" s="46"/>
      <c r="C482" s="221" t="s">
        <v>985</v>
      </c>
      <c r="D482" s="221" t="s">
        <v>122</v>
      </c>
      <c r="E482" s="222" t="s">
        <v>986</v>
      </c>
      <c r="F482" s="223" t="s">
        <v>987</v>
      </c>
      <c r="G482" s="224" t="s">
        <v>166</v>
      </c>
      <c r="H482" s="225">
        <v>1</v>
      </c>
      <c r="I482" s="226"/>
      <c r="J482" s="227">
        <f>ROUND(I482*H482,2)</f>
        <v>0</v>
      </c>
      <c r="K482" s="223" t="s">
        <v>21</v>
      </c>
      <c r="L482" s="72"/>
      <c r="M482" s="228" t="s">
        <v>21</v>
      </c>
      <c r="N482" s="255" t="s">
        <v>40</v>
      </c>
      <c r="O482" s="256"/>
      <c r="P482" s="257">
        <f>O482*H482</f>
        <v>0</v>
      </c>
      <c r="Q482" s="257">
        <v>0</v>
      </c>
      <c r="R482" s="257">
        <f>Q482*H482</f>
        <v>0</v>
      </c>
      <c r="S482" s="257">
        <v>0</v>
      </c>
      <c r="T482" s="258">
        <f>S482*H482</f>
        <v>0</v>
      </c>
      <c r="AR482" s="24" t="s">
        <v>167</v>
      </c>
      <c r="AT482" s="24" t="s">
        <v>122</v>
      </c>
      <c r="AU482" s="24" t="s">
        <v>79</v>
      </c>
      <c r="AY482" s="24" t="s">
        <v>119</v>
      </c>
      <c r="BE482" s="232">
        <f>IF(N482="základní",J482,0)</f>
        <v>0</v>
      </c>
      <c r="BF482" s="232">
        <f>IF(N482="snížená",J482,0)</f>
        <v>0</v>
      </c>
      <c r="BG482" s="232">
        <f>IF(N482="zákl. přenesená",J482,0)</f>
        <v>0</v>
      </c>
      <c r="BH482" s="232">
        <f>IF(N482="sníž. přenesená",J482,0)</f>
        <v>0</v>
      </c>
      <c r="BI482" s="232">
        <f>IF(N482="nulová",J482,0)</f>
        <v>0</v>
      </c>
      <c r="BJ482" s="24" t="s">
        <v>77</v>
      </c>
      <c r="BK482" s="232">
        <f>ROUND(I482*H482,2)</f>
        <v>0</v>
      </c>
      <c r="BL482" s="24" t="s">
        <v>167</v>
      </c>
      <c r="BM482" s="24" t="s">
        <v>988</v>
      </c>
    </row>
    <row r="483" s="1" customFormat="1" ht="6.96" customHeight="1">
      <c r="B483" s="67"/>
      <c r="C483" s="68"/>
      <c r="D483" s="68"/>
      <c r="E483" s="68"/>
      <c r="F483" s="68"/>
      <c r="G483" s="68"/>
      <c r="H483" s="68"/>
      <c r="I483" s="166"/>
      <c r="J483" s="68"/>
      <c r="K483" s="68"/>
      <c r="L483" s="72"/>
    </row>
  </sheetData>
  <sheetProtection sheet="1" autoFilter="0" formatColumns="0" formatRows="0" objects="1" scenarios="1" spinCount="100000" saltValue="KoHlHlJ1CxnGwLTgxi1krq6uydzW8RMXsHpC9ko3RvMQPER9u4jROLa62YdOjhWfwNe+WtOs0GyRq1v7rycqgw==" hashValue="tFd1jZzgp7Z6odNq8gvmphaOdz5WOK99A3GaG3uBugcuPN/c6s/97Z0agU6HjNujD3RdGW+zy5XrjVdy54Lvsw==" algorithmName="SHA-512" password="CC35"/>
  <autoFilter ref="C93:K482"/>
  <mergeCells count="10">
    <mergeCell ref="E7:H7"/>
    <mergeCell ref="E9:H9"/>
    <mergeCell ref="E24:H24"/>
    <mergeCell ref="E45:H45"/>
    <mergeCell ref="E47:H47"/>
    <mergeCell ref="J51:J52"/>
    <mergeCell ref="E84:H84"/>
    <mergeCell ref="E86:H86"/>
    <mergeCell ref="G1:H1"/>
    <mergeCell ref="L2:V2"/>
  </mergeCells>
  <hyperlinks>
    <hyperlink ref="F1:G1" location="C2" display="1) Krycí list soupisu"/>
    <hyperlink ref="G1:H1" location="C54" display="2) Rekapitulace"/>
    <hyperlink ref="J1" location="C9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86</v>
      </c>
      <c r="G1" s="139" t="s">
        <v>87</v>
      </c>
      <c r="H1" s="139"/>
      <c r="I1" s="140"/>
      <c r="J1" s="139" t="s">
        <v>88</v>
      </c>
      <c r="K1" s="138" t="s">
        <v>89</v>
      </c>
      <c r="L1" s="139" t="s">
        <v>90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85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79</v>
      </c>
    </row>
    <row r="4" ht="36.96" customHeight="1">
      <c r="B4" s="28"/>
      <c r="C4" s="29"/>
      <c r="D4" s="30" t="s">
        <v>91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Most Tylova M1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92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989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6" t="s">
        <v>25</v>
      </c>
      <c r="J12" s="147" t="str">
        <f>'Rekapitulace stavby'!AN8</f>
        <v>27. 1. 2018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46" t="s">
        <v>29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30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29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32</v>
      </c>
      <c r="E20" s="47"/>
      <c r="F20" s="47"/>
      <c r="G20" s="47"/>
      <c r="H20" s="47"/>
      <c r="I20" s="146" t="s">
        <v>28</v>
      </c>
      <c r="J20" s="35" t="str">
        <f>IF('Rekapitulace stavby'!AN16="","",'Rekapitulace stavby'!AN16)</f>
        <v/>
      </c>
      <c r="K20" s="51"/>
    </row>
    <row r="21" s="1" customFormat="1" ht="18" customHeight="1">
      <c r="B21" s="46"/>
      <c r="C21" s="47"/>
      <c r="D21" s="47"/>
      <c r="E21" s="35" t="str">
        <f>IF('Rekapitulace stavby'!E17="","",'Rekapitulace stavby'!E17)</f>
        <v xml:space="preserve"> </v>
      </c>
      <c r="F21" s="47"/>
      <c r="G21" s="47"/>
      <c r="H21" s="47"/>
      <c r="I21" s="146" t="s">
        <v>29</v>
      </c>
      <c r="J21" s="35" t="str">
        <f>IF('Rekapitulace stavby'!AN17="","",'Rekapitulace stavby'!AN17)</f>
        <v/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34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21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35</v>
      </c>
      <c r="E27" s="47"/>
      <c r="F27" s="47"/>
      <c r="G27" s="47"/>
      <c r="H27" s="47"/>
      <c r="I27" s="144"/>
      <c r="J27" s="155">
        <f>ROUND(J80,2)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37</v>
      </c>
      <c r="G29" s="47"/>
      <c r="H29" s="47"/>
      <c r="I29" s="156" t="s">
        <v>36</v>
      </c>
      <c r="J29" s="52" t="s">
        <v>38</v>
      </c>
      <c r="K29" s="51"/>
    </row>
    <row r="30" s="1" customFormat="1" ht="14.4" customHeight="1">
      <c r="B30" s="46"/>
      <c r="C30" s="47"/>
      <c r="D30" s="55" t="s">
        <v>39</v>
      </c>
      <c r="E30" s="55" t="s">
        <v>40</v>
      </c>
      <c r="F30" s="157">
        <f>ROUND(SUM(BE80:BE89), 2)</f>
        <v>0</v>
      </c>
      <c r="G30" s="47"/>
      <c r="H30" s="47"/>
      <c r="I30" s="158">
        <v>0.20999999999999999</v>
      </c>
      <c r="J30" s="157">
        <f>ROUND(ROUND((SUM(BE80:BE89)), 2)*I30, 2)</f>
        <v>0</v>
      </c>
      <c r="K30" s="51"/>
    </row>
    <row r="31" s="1" customFormat="1" ht="14.4" customHeight="1">
      <c r="B31" s="46"/>
      <c r="C31" s="47"/>
      <c r="D31" s="47"/>
      <c r="E31" s="55" t="s">
        <v>41</v>
      </c>
      <c r="F31" s="157">
        <f>ROUND(SUM(BF80:BF89), 2)</f>
        <v>0</v>
      </c>
      <c r="G31" s="47"/>
      <c r="H31" s="47"/>
      <c r="I31" s="158">
        <v>0.14999999999999999</v>
      </c>
      <c r="J31" s="157">
        <f>ROUND(ROUND((SUM(BF80:BF89)),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42</v>
      </c>
      <c r="F32" s="157">
        <f>ROUND(SUM(BG80:BG89),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43</v>
      </c>
      <c r="F33" s="157">
        <f>ROUND(SUM(BH80:BH89),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44</v>
      </c>
      <c r="F34" s="157">
        <f>ROUND(SUM(BI80:BI89),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45</v>
      </c>
      <c r="E36" s="98"/>
      <c r="F36" s="98"/>
      <c r="G36" s="161" t="s">
        <v>46</v>
      </c>
      <c r="H36" s="162" t="s">
        <v>47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94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Most Tylova M1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92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SO 401 - Přeložka kabelů VO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 xml:space="preserve"> </v>
      </c>
      <c r="G49" s="47"/>
      <c r="H49" s="47"/>
      <c r="I49" s="146" t="s">
        <v>25</v>
      </c>
      <c r="J49" s="147" t="str">
        <f>IF(J12="","",J12)</f>
        <v>27. 1. 2018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 xml:space="preserve"> </v>
      </c>
      <c r="G51" s="47"/>
      <c r="H51" s="47"/>
      <c r="I51" s="146" t="s">
        <v>32</v>
      </c>
      <c r="J51" s="44" t="str">
        <f>E21</f>
        <v xml:space="preserve"> </v>
      </c>
      <c r="K51" s="51"/>
    </row>
    <row r="52" s="1" customFormat="1" ht="14.4" customHeight="1">
      <c r="B52" s="46"/>
      <c r="C52" s="40" t="s">
        <v>30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95</v>
      </c>
      <c r="D54" s="159"/>
      <c r="E54" s="159"/>
      <c r="F54" s="159"/>
      <c r="G54" s="159"/>
      <c r="H54" s="159"/>
      <c r="I54" s="173"/>
      <c r="J54" s="174" t="s">
        <v>96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97</v>
      </c>
      <c r="D56" s="47"/>
      <c r="E56" s="47"/>
      <c r="F56" s="47"/>
      <c r="G56" s="47"/>
      <c r="H56" s="47"/>
      <c r="I56" s="144"/>
      <c r="J56" s="155">
        <f>J80</f>
        <v>0</v>
      </c>
      <c r="K56" s="51"/>
      <c r="AU56" s="24" t="s">
        <v>98</v>
      </c>
    </row>
    <row r="57" s="7" customFormat="1" ht="24.96" customHeight="1">
      <c r="B57" s="177"/>
      <c r="C57" s="178"/>
      <c r="D57" s="179" t="s">
        <v>99</v>
      </c>
      <c r="E57" s="180"/>
      <c r="F57" s="180"/>
      <c r="G57" s="180"/>
      <c r="H57" s="180"/>
      <c r="I57" s="181"/>
      <c r="J57" s="182">
        <f>J81</f>
        <v>0</v>
      </c>
      <c r="K57" s="183"/>
    </row>
    <row r="58" s="8" customFormat="1" ht="19.92" customHeight="1">
      <c r="B58" s="184"/>
      <c r="C58" s="185"/>
      <c r="D58" s="186" t="s">
        <v>172</v>
      </c>
      <c r="E58" s="187"/>
      <c r="F58" s="187"/>
      <c r="G58" s="187"/>
      <c r="H58" s="187"/>
      <c r="I58" s="188"/>
      <c r="J58" s="189">
        <f>J82</f>
        <v>0</v>
      </c>
      <c r="K58" s="190"/>
    </row>
    <row r="59" s="7" customFormat="1" ht="24.96" customHeight="1">
      <c r="B59" s="177"/>
      <c r="C59" s="178"/>
      <c r="D59" s="179" t="s">
        <v>990</v>
      </c>
      <c r="E59" s="180"/>
      <c r="F59" s="180"/>
      <c r="G59" s="180"/>
      <c r="H59" s="180"/>
      <c r="I59" s="181"/>
      <c r="J59" s="182">
        <f>J86</f>
        <v>0</v>
      </c>
      <c r="K59" s="183"/>
    </row>
    <row r="60" s="8" customFormat="1" ht="19.92" customHeight="1">
      <c r="B60" s="184"/>
      <c r="C60" s="185"/>
      <c r="D60" s="186" t="s">
        <v>991</v>
      </c>
      <c r="E60" s="187"/>
      <c r="F60" s="187"/>
      <c r="G60" s="187"/>
      <c r="H60" s="187"/>
      <c r="I60" s="188"/>
      <c r="J60" s="189">
        <f>J87</f>
        <v>0</v>
      </c>
      <c r="K60" s="190"/>
    </row>
    <row r="61" s="1" customFormat="1" ht="21.84" customHeight="1">
      <c r="B61" s="46"/>
      <c r="C61" s="47"/>
      <c r="D61" s="47"/>
      <c r="E61" s="47"/>
      <c r="F61" s="47"/>
      <c r="G61" s="47"/>
      <c r="H61" s="47"/>
      <c r="I61" s="144"/>
      <c r="J61" s="47"/>
      <c r="K61" s="51"/>
    </row>
    <row r="62" s="1" customFormat="1" ht="6.96" customHeight="1">
      <c r="B62" s="67"/>
      <c r="C62" s="68"/>
      <c r="D62" s="68"/>
      <c r="E62" s="68"/>
      <c r="F62" s="68"/>
      <c r="G62" s="68"/>
      <c r="H62" s="68"/>
      <c r="I62" s="166"/>
      <c r="J62" s="68"/>
      <c r="K62" s="69"/>
    </row>
    <row r="66" s="1" customFormat="1" ht="6.96" customHeight="1">
      <c r="B66" s="70"/>
      <c r="C66" s="71"/>
      <c r="D66" s="71"/>
      <c r="E66" s="71"/>
      <c r="F66" s="71"/>
      <c r="G66" s="71"/>
      <c r="H66" s="71"/>
      <c r="I66" s="169"/>
      <c r="J66" s="71"/>
      <c r="K66" s="71"/>
      <c r="L66" s="72"/>
    </row>
    <row r="67" s="1" customFormat="1" ht="36.96" customHeight="1">
      <c r="B67" s="46"/>
      <c r="C67" s="73" t="s">
        <v>103</v>
      </c>
      <c r="D67" s="74"/>
      <c r="E67" s="74"/>
      <c r="F67" s="74"/>
      <c r="G67" s="74"/>
      <c r="H67" s="74"/>
      <c r="I67" s="191"/>
      <c r="J67" s="74"/>
      <c r="K67" s="74"/>
      <c r="L67" s="72"/>
    </row>
    <row r="68" s="1" customFormat="1" ht="6.96" customHeight="1">
      <c r="B68" s="46"/>
      <c r="C68" s="74"/>
      <c r="D68" s="74"/>
      <c r="E68" s="74"/>
      <c r="F68" s="74"/>
      <c r="G68" s="74"/>
      <c r="H68" s="74"/>
      <c r="I68" s="191"/>
      <c r="J68" s="74"/>
      <c r="K68" s="74"/>
      <c r="L68" s="72"/>
    </row>
    <row r="69" s="1" customFormat="1" ht="14.4" customHeight="1">
      <c r="B69" s="46"/>
      <c r="C69" s="76" t="s">
        <v>18</v>
      </c>
      <c r="D69" s="74"/>
      <c r="E69" s="74"/>
      <c r="F69" s="74"/>
      <c r="G69" s="74"/>
      <c r="H69" s="74"/>
      <c r="I69" s="191"/>
      <c r="J69" s="74"/>
      <c r="K69" s="74"/>
      <c r="L69" s="72"/>
    </row>
    <row r="70" s="1" customFormat="1" ht="16.5" customHeight="1">
      <c r="B70" s="46"/>
      <c r="C70" s="74"/>
      <c r="D70" s="74"/>
      <c r="E70" s="192" t="str">
        <f>E7</f>
        <v>Most Tylova M1</v>
      </c>
      <c r="F70" s="76"/>
      <c r="G70" s="76"/>
      <c r="H70" s="76"/>
      <c r="I70" s="191"/>
      <c r="J70" s="74"/>
      <c r="K70" s="74"/>
      <c r="L70" s="72"/>
    </row>
    <row r="71" s="1" customFormat="1" ht="14.4" customHeight="1">
      <c r="B71" s="46"/>
      <c r="C71" s="76" t="s">
        <v>92</v>
      </c>
      <c r="D71" s="74"/>
      <c r="E71" s="74"/>
      <c r="F71" s="74"/>
      <c r="G71" s="74"/>
      <c r="H71" s="74"/>
      <c r="I71" s="191"/>
      <c r="J71" s="74"/>
      <c r="K71" s="74"/>
      <c r="L71" s="72"/>
    </row>
    <row r="72" s="1" customFormat="1" ht="17.25" customHeight="1">
      <c r="B72" s="46"/>
      <c r="C72" s="74"/>
      <c r="D72" s="74"/>
      <c r="E72" s="82" t="str">
        <f>E9</f>
        <v>SO 401 - Přeložka kabelů VO</v>
      </c>
      <c r="F72" s="74"/>
      <c r="G72" s="74"/>
      <c r="H72" s="74"/>
      <c r="I72" s="191"/>
      <c r="J72" s="74"/>
      <c r="K72" s="74"/>
      <c r="L72" s="72"/>
    </row>
    <row r="73" s="1" customFormat="1" ht="6.96" customHeight="1">
      <c r="B73" s="46"/>
      <c r="C73" s="74"/>
      <c r="D73" s="74"/>
      <c r="E73" s="74"/>
      <c r="F73" s="74"/>
      <c r="G73" s="74"/>
      <c r="H73" s="74"/>
      <c r="I73" s="191"/>
      <c r="J73" s="74"/>
      <c r="K73" s="74"/>
      <c r="L73" s="72"/>
    </row>
    <row r="74" s="1" customFormat="1" ht="18" customHeight="1">
      <c r="B74" s="46"/>
      <c r="C74" s="76" t="s">
        <v>23</v>
      </c>
      <c r="D74" s="74"/>
      <c r="E74" s="74"/>
      <c r="F74" s="193" t="str">
        <f>F12</f>
        <v xml:space="preserve"> </v>
      </c>
      <c r="G74" s="74"/>
      <c r="H74" s="74"/>
      <c r="I74" s="194" t="s">
        <v>25</v>
      </c>
      <c r="J74" s="85" t="str">
        <f>IF(J12="","",J12)</f>
        <v>27. 1. 2018</v>
      </c>
      <c r="K74" s="74"/>
      <c r="L74" s="72"/>
    </row>
    <row r="75" s="1" customFormat="1" ht="6.96" customHeight="1">
      <c r="B75" s="46"/>
      <c r="C75" s="74"/>
      <c r="D75" s="74"/>
      <c r="E75" s="74"/>
      <c r="F75" s="74"/>
      <c r="G75" s="74"/>
      <c r="H75" s="74"/>
      <c r="I75" s="191"/>
      <c r="J75" s="74"/>
      <c r="K75" s="74"/>
      <c r="L75" s="72"/>
    </row>
    <row r="76" s="1" customFormat="1">
      <c r="B76" s="46"/>
      <c r="C76" s="76" t="s">
        <v>27</v>
      </c>
      <c r="D76" s="74"/>
      <c r="E76" s="74"/>
      <c r="F76" s="193" t="str">
        <f>E15</f>
        <v xml:space="preserve"> </v>
      </c>
      <c r="G76" s="74"/>
      <c r="H76" s="74"/>
      <c r="I76" s="194" t="s">
        <v>32</v>
      </c>
      <c r="J76" s="193" t="str">
        <f>E21</f>
        <v xml:space="preserve"> </v>
      </c>
      <c r="K76" s="74"/>
      <c r="L76" s="72"/>
    </row>
    <row r="77" s="1" customFormat="1" ht="14.4" customHeight="1">
      <c r="B77" s="46"/>
      <c r="C77" s="76" t="s">
        <v>30</v>
      </c>
      <c r="D77" s="74"/>
      <c r="E77" s="74"/>
      <c r="F77" s="193" t="str">
        <f>IF(E18="","",E18)</f>
        <v/>
      </c>
      <c r="G77" s="74"/>
      <c r="H77" s="74"/>
      <c r="I77" s="191"/>
      <c r="J77" s="74"/>
      <c r="K77" s="74"/>
      <c r="L77" s="72"/>
    </row>
    <row r="78" s="1" customFormat="1" ht="10.32" customHeight="1">
      <c r="B78" s="46"/>
      <c r="C78" s="74"/>
      <c r="D78" s="74"/>
      <c r="E78" s="74"/>
      <c r="F78" s="74"/>
      <c r="G78" s="74"/>
      <c r="H78" s="74"/>
      <c r="I78" s="191"/>
      <c r="J78" s="74"/>
      <c r="K78" s="74"/>
      <c r="L78" s="72"/>
    </row>
    <row r="79" s="9" customFormat="1" ht="29.28" customHeight="1">
      <c r="B79" s="195"/>
      <c r="C79" s="196" t="s">
        <v>104</v>
      </c>
      <c r="D79" s="197" t="s">
        <v>54</v>
      </c>
      <c r="E79" s="197" t="s">
        <v>50</v>
      </c>
      <c r="F79" s="197" t="s">
        <v>105</v>
      </c>
      <c r="G79" s="197" t="s">
        <v>106</v>
      </c>
      <c r="H79" s="197" t="s">
        <v>107</v>
      </c>
      <c r="I79" s="198" t="s">
        <v>108</v>
      </c>
      <c r="J79" s="197" t="s">
        <v>96</v>
      </c>
      <c r="K79" s="199" t="s">
        <v>109</v>
      </c>
      <c r="L79" s="200"/>
      <c r="M79" s="102" t="s">
        <v>110</v>
      </c>
      <c r="N79" s="103" t="s">
        <v>39</v>
      </c>
      <c r="O79" s="103" t="s">
        <v>111</v>
      </c>
      <c r="P79" s="103" t="s">
        <v>112</v>
      </c>
      <c r="Q79" s="103" t="s">
        <v>113</v>
      </c>
      <c r="R79" s="103" t="s">
        <v>114</v>
      </c>
      <c r="S79" s="103" t="s">
        <v>115</v>
      </c>
      <c r="T79" s="104" t="s">
        <v>116</v>
      </c>
    </row>
    <row r="80" s="1" customFormat="1" ht="29.28" customHeight="1">
      <c r="B80" s="46"/>
      <c r="C80" s="108" t="s">
        <v>97</v>
      </c>
      <c r="D80" s="74"/>
      <c r="E80" s="74"/>
      <c r="F80" s="74"/>
      <c r="G80" s="74"/>
      <c r="H80" s="74"/>
      <c r="I80" s="191"/>
      <c r="J80" s="201">
        <f>BK80</f>
        <v>0</v>
      </c>
      <c r="K80" s="74"/>
      <c r="L80" s="72"/>
      <c r="M80" s="105"/>
      <c r="N80" s="106"/>
      <c r="O80" s="106"/>
      <c r="P80" s="202">
        <f>P81+P86</f>
        <v>0</v>
      </c>
      <c r="Q80" s="106"/>
      <c r="R80" s="202">
        <f>R81+R86</f>
        <v>0.0077136299999999991</v>
      </c>
      <c r="S80" s="106"/>
      <c r="T80" s="203">
        <f>T81+T86</f>
        <v>0</v>
      </c>
      <c r="AT80" s="24" t="s">
        <v>68</v>
      </c>
      <c r="AU80" s="24" t="s">
        <v>98</v>
      </c>
      <c r="BK80" s="204">
        <f>BK81+BK86</f>
        <v>0</v>
      </c>
    </row>
    <row r="81" s="10" customFormat="1" ht="37.44" customHeight="1">
      <c r="B81" s="205"/>
      <c r="C81" s="206"/>
      <c r="D81" s="207" t="s">
        <v>68</v>
      </c>
      <c r="E81" s="208" t="s">
        <v>117</v>
      </c>
      <c r="F81" s="208" t="s">
        <v>118</v>
      </c>
      <c r="G81" s="206"/>
      <c r="H81" s="206"/>
      <c r="I81" s="209"/>
      <c r="J81" s="210">
        <f>BK81</f>
        <v>0</v>
      </c>
      <c r="K81" s="206"/>
      <c r="L81" s="211"/>
      <c r="M81" s="212"/>
      <c r="N81" s="213"/>
      <c r="O81" s="213"/>
      <c r="P81" s="214">
        <f>P82</f>
        <v>0</v>
      </c>
      <c r="Q81" s="213"/>
      <c r="R81" s="214">
        <f>R82</f>
        <v>0.0077136299999999991</v>
      </c>
      <c r="S81" s="213"/>
      <c r="T81" s="215">
        <f>T82</f>
        <v>0</v>
      </c>
      <c r="AR81" s="216" t="s">
        <v>77</v>
      </c>
      <c r="AT81" s="217" t="s">
        <v>68</v>
      </c>
      <c r="AU81" s="217" t="s">
        <v>69</v>
      </c>
      <c r="AY81" s="216" t="s">
        <v>119</v>
      </c>
      <c r="BK81" s="218">
        <f>BK82</f>
        <v>0</v>
      </c>
    </row>
    <row r="82" s="10" customFormat="1" ht="19.92" customHeight="1">
      <c r="B82" s="205"/>
      <c r="C82" s="206"/>
      <c r="D82" s="207" t="s">
        <v>68</v>
      </c>
      <c r="E82" s="219" t="s">
        <v>135</v>
      </c>
      <c r="F82" s="219" t="s">
        <v>349</v>
      </c>
      <c r="G82" s="206"/>
      <c r="H82" s="206"/>
      <c r="I82" s="209"/>
      <c r="J82" s="220">
        <f>BK82</f>
        <v>0</v>
      </c>
      <c r="K82" s="206"/>
      <c r="L82" s="211"/>
      <c r="M82" s="212"/>
      <c r="N82" s="213"/>
      <c r="O82" s="213"/>
      <c r="P82" s="214">
        <f>SUM(P83:P85)</f>
        <v>0</v>
      </c>
      <c r="Q82" s="213"/>
      <c r="R82" s="214">
        <f>SUM(R83:R85)</f>
        <v>0.0077136299999999991</v>
      </c>
      <c r="S82" s="213"/>
      <c r="T82" s="215">
        <f>SUM(T83:T85)</f>
        <v>0</v>
      </c>
      <c r="AR82" s="216" t="s">
        <v>77</v>
      </c>
      <c r="AT82" s="217" t="s">
        <v>68</v>
      </c>
      <c r="AU82" s="217" t="s">
        <v>77</v>
      </c>
      <c r="AY82" s="216" t="s">
        <v>119</v>
      </c>
      <c r="BK82" s="218">
        <f>SUM(BK83:BK85)</f>
        <v>0</v>
      </c>
    </row>
    <row r="83" s="1" customFormat="1" ht="16.5" customHeight="1">
      <c r="B83" s="46"/>
      <c r="C83" s="221" t="s">
        <v>77</v>
      </c>
      <c r="D83" s="221" t="s">
        <v>122</v>
      </c>
      <c r="E83" s="222" t="s">
        <v>992</v>
      </c>
      <c r="F83" s="223" t="s">
        <v>993</v>
      </c>
      <c r="G83" s="224" t="s">
        <v>209</v>
      </c>
      <c r="H83" s="225">
        <v>9.5229999999999997</v>
      </c>
      <c r="I83" s="226"/>
      <c r="J83" s="227">
        <f>ROUND(I83*H83,2)</f>
        <v>0</v>
      </c>
      <c r="K83" s="223" t="s">
        <v>126</v>
      </c>
      <c r="L83" s="72"/>
      <c r="M83" s="228" t="s">
        <v>21</v>
      </c>
      <c r="N83" s="229" t="s">
        <v>40</v>
      </c>
      <c r="O83" s="47"/>
      <c r="P83" s="230">
        <f>O83*H83</f>
        <v>0</v>
      </c>
      <c r="Q83" s="230">
        <v>0.00080999999999999996</v>
      </c>
      <c r="R83" s="230">
        <f>Q83*H83</f>
        <v>0.0077136299999999991</v>
      </c>
      <c r="S83" s="230">
        <v>0</v>
      </c>
      <c r="T83" s="231">
        <f>S83*H83</f>
        <v>0</v>
      </c>
      <c r="AR83" s="24" t="s">
        <v>127</v>
      </c>
      <c r="AT83" s="24" t="s">
        <v>122</v>
      </c>
      <c r="AU83" s="24" t="s">
        <v>79</v>
      </c>
      <c r="AY83" s="24" t="s">
        <v>119</v>
      </c>
      <c r="BE83" s="232">
        <f>IF(N83="základní",J83,0)</f>
        <v>0</v>
      </c>
      <c r="BF83" s="232">
        <f>IF(N83="snížená",J83,0)</f>
        <v>0</v>
      </c>
      <c r="BG83" s="232">
        <f>IF(N83="zákl. přenesená",J83,0)</f>
        <v>0</v>
      </c>
      <c r="BH83" s="232">
        <f>IF(N83="sníž. přenesená",J83,0)</f>
        <v>0</v>
      </c>
      <c r="BI83" s="232">
        <f>IF(N83="nulová",J83,0)</f>
        <v>0</v>
      </c>
      <c r="BJ83" s="24" t="s">
        <v>77</v>
      </c>
      <c r="BK83" s="232">
        <f>ROUND(I83*H83,2)</f>
        <v>0</v>
      </c>
      <c r="BL83" s="24" t="s">
        <v>127</v>
      </c>
      <c r="BM83" s="24" t="s">
        <v>994</v>
      </c>
    </row>
    <row r="84" s="11" customFormat="1">
      <c r="B84" s="233"/>
      <c r="C84" s="234"/>
      <c r="D84" s="235" t="s">
        <v>132</v>
      </c>
      <c r="E84" s="236" t="s">
        <v>21</v>
      </c>
      <c r="F84" s="237" t="s">
        <v>995</v>
      </c>
      <c r="G84" s="234"/>
      <c r="H84" s="236" t="s">
        <v>21</v>
      </c>
      <c r="I84" s="238"/>
      <c r="J84" s="234"/>
      <c r="K84" s="234"/>
      <c r="L84" s="239"/>
      <c r="M84" s="240"/>
      <c r="N84" s="241"/>
      <c r="O84" s="241"/>
      <c r="P84" s="241"/>
      <c r="Q84" s="241"/>
      <c r="R84" s="241"/>
      <c r="S84" s="241"/>
      <c r="T84" s="242"/>
      <c r="AT84" s="243" t="s">
        <v>132</v>
      </c>
      <c r="AU84" s="243" t="s">
        <v>79</v>
      </c>
      <c r="AV84" s="11" t="s">
        <v>77</v>
      </c>
      <c r="AW84" s="11" t="s">
        <v>33</v>
      </c>
      <c r="AX84" s="11" t="s">
        <v>69</v>
      </c>
      <c r="AY84" s="243" t="s">
        <v>119</v>
      </c>
    </row>
    <row r="85" s="12" customFormat="1">
      <c r="B85" s="244"/>
      <c r="C85" s="245"/>
      <c r="D85" s="235" t="s">
        <v>132</v>
      </c>
      <c r="E85" s="246" t="s">
        <v>21</v>
      </c>
      <c r="F85" s="247" t="s">
        <v>996</v>
      </c>
      <c r="G85" s="245"/>
      <c r="H85" s="248">
        <v>9.5229999999999997</v>
      </c>
      <c r="I85" s="249"/>
      <c r="J85" s="245"/>
      <c r="K85" s="245"/>
      <c r="L85" s="250"/>
      <c r="M85" s="251"/>
      <c r="N85" s="252"/>
      <c r="O85" s="252"/>
      <c r="P85" s="252"/>
      <c r="Q85" s="252"/>
      <c r="R85" s="252"/>
      <c r="S85" s="252"/>
      <c r="T85" s="253"/>
      <c r="AT85" s="254" t="s">
        <v>132</v>
      </c>
      <c r="AU85" s="254" t="s">
        <v>79</v>
      </c>
      <c r="AV85" s="12" t="s">
        <v>79</v>
      </c>
      <c r="AW85" s="12" t="s">
        <v>33</v>
      </c>
      <c r="AX85" s="12" t="s">
        <v>77</v>
      </c>
      <c r="AY85" s="254" t="s">
        <v>119</v>
      </c>
    </row>
    <row r="86" s="10" customFormat="1" ht="37.44" customHeight="1">
      <c r="B86" s="205"/>
      <c r="C86" s="206"/>
      <c r="D86" s="207" t="s">
        <v>68</v>
      </c>
      <c r="E86" s="208" t="s">
        <v>296</v>
      </c>
      <c r="F86" s="208" t="s">
        <v>997</v>
      </c>
      <c r="G86" s="206"/>
      <c r="H86" s="206"/>
      <c r="I86" s="209"/>
      <c r="J86" s="210">
        <f>BK86</f>
        <v>0</v>
      </c>
      <c r="K86" s="206"/>
      <c r="L86" s="211"/>
      <c r="M86" s="212"/>
      <c r="N86" s="213"/>
      <c r="O86" s="213"/>
      <c r="P86" s="214">
        <f>P87</f>
        <v>0</v>
      </c>
      <c r="Q86" s="213"/>
      <c r="R86" s="214">
        <f>R87</f>
        <v>0</v>
      </c>
      <c r="S86" s="213"/>
      <c r="T86" s="215">
        <f>T87</f>
        <v>0</v>
      </c>
      <c r="AR86" s="216" t="s">
        <v>135</v>
      </c>
      <c r="AT86" s="217" t="s">
        <v>68</v>
      </c>
      <c r="AU86" s="217" t="s">
        <v>69</v>
      </c>
      <c r="AY86" s="216" t="s">
        <v>119</v>
      </c>
      <c r="BK86" s="218">
        <f>BK87</f>
        <v>0</v>
      </c>
    </row>
    <row r="87" s="10" customFormat="1" ht="19.92" customHeight="1">
      <c r="B87" s="205"/>
      <c r="C87" s="206"/>
      <c r="D87" s="207" t="s">
        <v>68</v>
      </c>
      <c r="E87" s="219" t="s">
        <v>998</v>
      </c>
      <c r="F87" s="219" t="s">
        <v>999</v>
      </c>
      <c r="G87" s="206"/>
      <c r="H87" s="206"/>
      <c r="I87" s="209"/>
      <c r="J87" s="220">
        <f>BK87</f>
        <v>0</v>
      </c>
      <c r="K87" s="206"/>
      <c r="L87" s="211"/>
      <c r="M87" s="212"/>
      <c r="N87" s="213"/>
      <c r="O87" s="213"/>
      <c r="P87" s="214">
        <f>SUM(P88:P89)</f>
        <v>0</v>
      </c>
      <c r="Q87" s="213"/>
      <c r="R87" s="214">
        <f>SUM(R88:R89)</f>
        <v>0</v>
      </c>
      <c r="S87" s="213"/>
      <c r="T87" s="215">
        <f>SUM(T88:T89)</f>
        <v>0</v>
      </c>
      <c r="AR87" s="216" t="s">
        <v>135</v>
      </c>
      <c r="AT87" s="217" t="s">
        <v>68</v>
      </c>
      <c r="AU87" s="217" t="s">
        <v>77</v>
      </c>
      <c r="AY87" s="216" t="s">
        <v>119</v>
      </c>
      <c r="BK87" s="218">
        <f>SUM(BK88:BK89)</f>
        <v>0</v>
      </c>
    </row>
    <row r="88" s="1" customFormat="1" ht="16.5" customHeight="1">
      <c r="B88" s="46"/>
      <c r="C88" s="221" t="s">
        <v>79</v>
      </c>
      <c r="D88" s="221" t="s">
        <v>122</v>
      </c>
      <c r="E88" s="222" t="s">
        <v>1000</v>
      </c>
      <c r="F88" s="223" t="s">
        <v>1001</v>
      </c>
      <c r="G88" s="224" t="s">
        <v>209</v>
      </c>
      <c r="H88" s="225">
        <v>9.5229999999999997</v>
      </c>
      <c r="I88" s="226"/>
      <c r="J88" s="227">
        <f>ROUND(I88*H88,2)</f>
        <v>0</v>
      </c>
      <c r="K88" s="223" t="s">
        <v>126</v>
      </c>
      <c r="L88" s="72"/>
      <c r="M88" s="228" t="s">
        <v>21</v>
      </c>
      <c r="N88" s="229" t="s">
        <v>40</v>
      </c>
      <c r="O88" s="47"/>
      <c r="P88" s="230">
        <f>O88*H88</f>
        <v>0</v>
      </c>
      <c r="Q88" s="230">
        <v>0</v>
      </c>
      <c r="R88" s="230">
        <f>Q88*H88</f>
        <v>0</v>
      </c>
      <c r="S88" s="230">
        <v>0</v>
      </c>
      <c r="T88" s="231">
        <f>S88*H88</f>
        <v>0</v>
      </c>
      <c r="AR88" s="24" t="s">
        <v>508</v>
      </c>
      <c r="AT88" s="24" t="s">
        <v>122</v>
      </c>
      <c r="AU88" s="24" t="s">
        <v>79</v>
      </c>
      <c r="AY88" s="24" t="s">
        <v>119</v>
      </c>
      <c r="BE88" s="232">
        <f>IF(N88="základní",J88,0)</f>
        <v>0</v>
      </c>
      <c r="BF88" s="232">
        <f>IF(N88="snížená",J88,0)</f>
        <v>0</v>
      </c>
      <c r="BG88" s="232">
        <f>IF(N88="zákl. přenesená",J88,0)</f>
        <v>0</v>
      </c>
      <c r="BH88" s="232">
        <f>IF(N88="sníž. přenesená",J88,0)</f>
        <v>0</v>
      </c>
      <c r="BI88" s="232">
        <f>IF(N88="nulová",J88,0)</f>
        <v>0</v>
      </c>
      <c r="BJ88" s="24" t="s">
        <v>77</v>
      </c>
      <c r="BK88" s="232">
        <f>ROUND(I88*H88,2)</f>
        <v>0</v>
      </c>
      <c r="BL88" s="24" t="s">
        <v>508</v>
      </c>
      <c r="BM88" s="24" t="s">
        <v>1002</v>
      </c>
    </row>
    <row r="89" s="1" customFormat="1" ht="25.5" customHeight="1">
      <c r="B89" s="46"/>
      <c r="C89" s="221" t="s">
        <v>135</v>
      </c>
      <c r="D89" s="221" t="s">
        <v>122</v>
      </c>
      <c r="E89" s="222" t="s">
        <v>1003</v>
      </c>
      <c r="F89" s="223" t="s">
        <v>1004</v>
      </c>
      <c r="G89" s="224" t="s">
        <v>209</v>
      </c>
      <c r="H89" s="225">
        <v>9.5229999999999997</v>
      </c>
      <c r="I89" s="226"/>
      <c r="J89" s="227">
        <f>ROUND(I89*H89,2)</f>
        <v>0</v>
      </c>
      <c r="K89" s="223" t="s">
        <v>126</v>
      </c>
      <c r="L89" s="72"/>
      <c r="M89" s="228" t="s">
        <v>21</v>
      </c>
      <c r="N89" s="255" t="s">
        <v>40</v>
      </c>
      <c r="O89" s="256"/>
      <c r="P89" s="257">
        <f>O89*H89</f>
        <v>0</v>
      </c>
      <c r="Q89" s="257">
        <v>0</v>
      </c>
      <c r="R89" s="257">
        <f>Q89*H89</f>
        <v>0</v>
      </c>
      <c r="S89" s="257">
        <v>0</v>
      </c>
      <c r="T89" s="258">
        <f>S89*H89</f>
        <v>0</v>
      </c>
      <c r="AR89" s="24" t="s">
        <v>508</v>
      </c>
      <c r="AT89" s="24" t="s">
        <v>122</v>
      </c>
      <c r="AU89" s="24" t="s">
        <v>79</v>
      </c>
      <c r="AY89" s="24" t="s">
        <v>119</v>
      </c>
      <c r="BE89" s="232">
        <f>IF(N89="základní",J89,0)</f>
        <v>0</v>
      </c>
      <c r="BF89" s="232">
        <f>IF(N89="snížená",J89,0)</f>
        <v>0</v>
      </c>
      <c r="BG89" s="232">
        <f>IF(N89="zákl. přenesená",J89,0)</f>
        <v>0</v>
      </c>
      <c r="BH89" s="232">
        <f>IF(N89="sníž. přenesená",J89,0)</f>
        <v>0</v>
      </c>
      <c r="BI89" s="232">
        <f>IF(N89="nulová",J89,0)</f>
        <v>0</v>
      </c>
      <c r="BJ89" s="24" t="s">
        <v>77</v>
      </c>
      <c r="BK89" s="232">
        <f>ROUND(I89*H89,2)</f>
        <v>0</v>
      </c>
      <c r="BL89" s="24" t="s">
        <v>508</v>
      </c>
      <c r="BM89" s="24" t="s">
        <v>1005</v>
      </c>
    </row>
    <row r="90" s="1" customFormat="1" ht="6.96" customHeight="1">
      <c r="B90" s="67"/>
      <c r="C90" s="68"/>
      <c r="D90" s="68"/>
      <c r="E90" s="68"/>
      <c r="F90" s="68"/>
      <c r="G90" s="68"/>
      <c r="H90" s="68"/>
      <c r="I90" s="166"/>
      <c r="J90" s="68"/>
      <c r="K90" s="68"/>
      <c r="L90" s="72"/>
    </row>
  </sheetData>
  <sheetProtection sheet="1" autoFilter="0" formatColumns="0" formatRows="0" objects="1" scenarios="1" spinCount="100000" saltValue="ZeicShsRWcVBRbn4Nal7hCaux2JaMJIeiGx62JhGeXkHiQZouZF59IFcERlTpy/qEzfVSgMS0vZ3+R3TP8n1qA==" hashValue="5HeXyCNhTGyfhnWNPhKmbDPHbm1xPs8tOy7GPtWLKC5H3rdmN3ac9dGvj30/jji14/owru4+FdAoKWQf3BmY5w==" algorithmName="SHA-512" password="CC35"/>
  <autoFilter ref="C79:K89"/>
  <mergeCells count="10">
    <mergeCell ref="E7:H7"/>
    <mergeCell ref="E9:H9"/>
    <mergeCell ref="E24:H24"/>
    <mergeCell ref="E45:H45"/>
    <mergeCell ref="E47:H47"/>
    <mergeCell ref="J51:J52"/>
    <mergeCell ref="E70:H70"/>
    <mergeCell ref="E72:H72"/>
    <mergeCell ref="G1:H1"/>
    <mergeCell ref="L2:V2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91" customWidth="1"/>
    <col min="2" max="2" width="1.664063" style="291" customWidth="1"/>
    <col min="3" max="4" width="5" style="291" customWidth="1"/>
    <col min="5" max="5" width="11.67" style="291" customWidth="1"/>
    <col min="6" max="6" width="9.17" style="291" customWidth="1"/>
    <col min="7" max="7" width="5" style="291" customWidth="1"/>
    <col min="8" max="8" width="77.83" style="291" customWidth="1"/>
    <col min="9" max="10" width="20" style="291" customWidth="1"/>
    <col min="11" max="11" width="1.664063" style="291" customWidth="1"/>
  </cols>
  <sheetData>
    <row r="1" ht="37.5" customHeight="1"/>
    <row r="2" ht="7.5" customHeight="1">
      <c r="B2" s="292"/>
      <c r="C2" s="293"/>
      <c r="D2" s="293"/>
      <c r="E2" s="293"/>
      <c r="F2" s="293"/>
      <c r="G2" s="293"/>
      <c r="H2" s="293"/>
      <c r="I2" s="293"/>
      <c r="J2" s="293"/>
      <c r="K2" s="294"/>
    </row>
    <row r="3" s="15" customFormat="1" ht="45" customHeight="1">
      <c r="B3" s="295"/>
      <c r="C3" s="296" t="s">
        <v>1006</v>
      </c>
      <c r="D3" s="296"/>
      <c r="E3" s="296"/>
      <c r="F3" s="296"/>
      <c r="G3" s="296"/>
      <c r="H3" s="296"/>
      <c r="I3" s="296"/>
      <c r="J3" s="296"/>
      <c r="K3" s="297"/>
    </row>
    <row r="4" ht="25.5" customHeight="1">
      <c r="B4" s="298"/>
      <c r="C4" s="299" t="s">
        <v>1007</v>
      </c>
      <c r="D4" s="299"/>
      <c r="E4" s="299"/>
      <c r="F4" s="299"/>
      <c r="G4" s="299"/>
      <c r="H4" s="299"/>
      <c r="I4" s="299"/>
      <c r="J4" s="299"/>
      <c r="K4" s="300"/>
    </row>
    <row r="5" ht="5.25" customHeight="1">
      <c r="B5" s="298"/>
      <c r="C5" s="301"/>
      <c r="D5" s="301"/>
      <c r="E5" s="301"/>
      <c r="F5" s="301"/>
      <c r="G5" s="301"/>
      <c r="H5" s="301"/>
      <c r="I5" s="301"/>
      <c r="J5" s="301"/>
      <c r="K5" s="300"/>
    </row>
    <row r="6" ht="15" customHeight="1">
      <c r="B6" s="298"/>
      <c r="C6" s="302" t="s">
        <v>1008</v>
      </c>
      <c r="D6" s="302"/>
      <c r="E6" s="302"/>
      <c r="F6" s="302"/>
      <c r="G6" s="302"/>
      <c r="H6" s="302"/>
      <c r="I6" s="302"/>
      <c r="J6" s="302"/>
      <c r="K6" s="300"/>
    </row>
    <row r="7" ht="15" customHeight="1">
      <c r="B7" s="303"/>
      <c r="C7" s="302" t="s">
        <v>1009</v>
      </c>
      <c r="D7" s="302"/>
      <c r="E7" s="302"/>
      <c r="F7" s="302"/>
      <c r="G7" s="302"/>
      <c r="H7" s="302"/>
      <c r="I7" s="302"/>
      <c r="J7" s="302"/>
      <c r="K7" s="300"/>
    </row>
    <row r="8" ht="12.75" customHeight="1">
      <c r="B8" s="303"/>
      <c r="C8" s="302"/>
      <c r="D8" s="302"/>
      <c r="E8" s="302"/>
      <c r="F8" s="302"/>
      <c r="G8" s="302"/>
      <c r="H8" s="302"/>
      <c r="I8" s="302"/>
      <c r="J8" s="302"/>
      <c r="K8" s="300"/>
    </row>
    <row r="9" ht="15" customHeight="1">
      <c r="B9" s="303"/>
      <c r="C9" s="302" t="s">
        <v>1010</v>
      </c>
      <c r="D9" s="302"/>
      <c r="E9" s="302"/>
      <c r="F9" s="302"/>
      <c r="G9" s="302"/>
      <c r="H9" s="302"/>
      <c r="I9" s="302"/>
      <c r="J9" s="302"/>
      <c r="K9" s="300"/>
    </row>
    <row r="10" ht="15" customHeight="1">
      <c r="B10" s="303"/>
      <c r="C10" s="302"/>
      <c r="D10" s="302" t="s">
        <v>1011</v>
      </c>
      <c r="E10" s="302"/>
      <c r="F10" s="302"/>
      <c r="G10" s="302"/>
      <c r="H10" s="302"/>
      <c r="I10" s="302"/>
      <c r="J10" s="302"/>
      <c r="K10" s="300"/>
    </row>
    <row r="11" ht="15" customHeight="1">
      <c r="B11" s="303"/>
      <c r="C11" s="304"/>
      <c r="D11" s="302" t="s">
        <v>1012</v>
      </c>
      <c r="E11" s="302"/>
      <c r="F11" s="302"/>
      <c r="G11" s="302"/>
      <c r="H11" s="302"/>
      <c r="I11" s="302"/>
      <c r="J11" s="302"/>
      <c r="K11" s="300"/>
    </row>
    <row r="12" ht="12.75" customHeight="1">
      <c r="B12" s="303"/>
      <c r="C12" s="304"/>
      <c r="D12" s="304"/>
      <c r="E12" s="304"/>
      <c r="F12" s="304"/>
      <c r="G12" s="304"/>
      <c r="H12" s="304"/>
      <c r="I12" s="304"/>
      <c r="J12" s="304"/>
      <c r="K12" s="300"/>
    </row>
    <row r="13" ht="15" customHeight="1">
      <c r="B13" s="303"/>
      <c r="C13" s="304"/>
      <c r="D13" s="302" t="s">
        <v>1013</v>
      </c>
      <c r="E13" s="302"/>
      <c r="F13" s="302"/>
      <c r="G13" s="302"/>
      <c r="H13" s="302"/>
      <c r="I13" s="302"/>
      <c r="J13" s="302"/>
      <c r="K13" s="300"/>
    </row>
    <row r="14" ht="15" customHeight="1">
      <c r="B14" s="303"/>
      <c r="C14" s="304"/>
      <c r="D14" s="302" t="s">
        <v>1014</v>
      </c>
      <c r="E14" s="302"/>
      <c r="F14" s="302"/>
      <c r="G14" s="302"/>
      <c r="H14" s="302"/>
      <c r="I14" s="302"/>
      <c r="J14" s="302"/>
      <c r="K14" s="300"/>
    </row>
    <row r="15" ht="15" customHeight="1">
      <c r="B15" s="303"/>
      <c r="C15" s="304"/>
      <c r="D15" s="302" t="s">
        <v>1015</v>
      </c>
      <c r="E15" s="302"/>
      <c r="F15" s="302"/>
      <c r="G15" s="302"/>
      <c r="H15" s="302"/>
      <c r="I15" s="302"/>
      <c r="J15" s="302"/>
      <c r="K15" s="300"/>
    </row>
    <row r="16" ht="15" customHeight="1">
      <c r="B16" s="303"/>
      <c r="C16" s="304"/>
      <c r="D16" s="304"/>
      <c r="E16" s="305" t="s">
        <v>76</v>
      </c>
      <c r="F16" s="302" t="s">
        <v>1016</v>
      </c>
      <c r="G16" s="302"/>
      <c r="H16" s="302"/>
      <c r="I16" s="302"/>
      <c r="J16" s="302"/>
      <c r="K16" s="300"/>
    </row>
    <row r="17" ht="15" customHeight="1">
      <c r="B17" s="303"/>
      <c r="C17" s="304"/>
      <c r="D17" s="304"/>
      <c r="E17" s="305" t="s">
        <v>1017</v>
      </c>
      <c r="F17" s="302" t="s">
        <v>1018</v>
      </c>
      <c r="G17" s="302"/>
      <c r="H17" s="302"/>
      <c r="I17" s="302"/>
      <c r="J17" s="302"/>
      <c r="K17" s="300"/>
    </row>
    <row r="18" ht="15" customHeight="1">
      <c r="B18" s="303"/>
      <c r="C18" s="304"/>
      <c r="D18" s="304"/>
      <c r="E18" s="305" t="s">
        <v>1019</v>
      </c>
      <c r="F18" s="302" t="s">
        <v>1020</v>
      </c>
      <c r="G18" s="302"/>
      <c r="H18" s="302"/>
      <c r="I18" s="302"/>
      <c r="J18" s="302"/>
      <c r="K18" s="300"/>
    </row>
    <row r="19" ht="15" customHeight="1">
      <c r="B19" s="303"/>
      <c r="C19" s="304"/>
      <c r="D19" s="304"/>
      <c r="E19" s="305" t="s">
        <v>1021</v>
      </c>
      <c r="F19" s="302" t="s">
        <v>1022</v>
      </c>
      <c r="G19" s="302"/>
      <c r="H19" s="302"/>
      <c r="I19" s="302"/>
      <c r="J19" s="302"/>
      <c r="K19" s="300"/>
    </row>
    <row r="20" ht="15" customHeight="1">
      <c r="B20" s="303"/>
      <c r="C20" s="304"/>
      <c r="D20" s="304"/>
      <c r="E20" s="305" t="s">
        <v>1023</v>
      </c>
      <c r="F20" s="302" t="s">
        <v>1024</v>
      </c>
      <c r="G20" s="302"/>
      <c r="H20" s="302"/>
      <c r="I20" s="302"/>
      <c r="J20" s="302"/>
      <c r="K20" s="300"/>
    </row>
    <row r="21" ht="15" customHeight="1">
      <c r="B21" s="303"/>
      <c r="C21" s="304"/>
      <c r="D21" s="304"/>
      <c r="E21" s="305" t="s">
        <v>1025</v>
      </c>
      <c r="F21" s="302" t="s">
        <v>1026</v>
      </c>
      <c r="G21" s="302"/>
      <c r="H21" s="302"/>
      <c r="I21" s="302"/>
      <c r="J21" s="302"/>
      <c r="K21" s="300"/>
    </row>
    <row r="22" ht="12.75" customHeight="1">
      <c r="B22" s="303"/>
      <c r="C22" s="304"/>
      <c r="D22" s="304"/>
      <c r="E22" s="304"/>
      <c r="F22" s="304"/>
      <c r="G22" s="304"/>
      <c r="H22" s="304"/>
      <c r="I22" s="304"/>
      <c r="J22" s="304"/>
      <c r="K22" s="300"/>
    </row>
    <row r="23" ht="15" customHeight="1">
      <c r="B23" s="303"/>
      <c r="C23" s="302" t="s">
        <v>1027</v>
      </c>
      <c r="D23" s="302"/>
      <c r="E23" s="302"/>
      <c r="F23" s="302"/>
      <c r="G23" s="302"/>
      <c r="H23" s="302"/>
      <c r="I23" s="302"/>
      <c r="J23" s="302"/>
      <c r="K23" s="300"/>
    </row>
    <row r="24" ht="15" customHeight="1">
      <c r="B24" s="303"/>
      <c r="C24" s="302" t="s">
        <v>1028</v>
      </c>
      <c r="D24" s="302"/>
      <c r="E24" s="302"/>
      <c r="F24" s="302"/>
      <c r="G24" s="302"/>
      <c r="H24" s="302"/>
      <c r="I24" s="302"/>
      <c r="J24" s="302"/>
      <c r="K24" s="300"/>
    </row>
    <row r="25" ht="15" customHeight="1">
      <c r="B25" s="303"/>
      <c r="C25" s="302"/>
      <c r="D25" s="302" t="s">
        <v>1029</v>
      </c>
      <c r="E25" s="302"/>
      <c r="F25" s="302"/>
      <c r="G25" s="302"/>
      <c r="H25" s="302"/>
      <c r="I25" s="302"/>
      <c r="J25" s="302"/>
      <c r="K25" s="300"/>
    </row>
    <row r="26" ht="15" customHeight="1">
      <c r="B26" s="303"/>
      <c r="C26" s="304"/>
      <c r="D26" s="302" t="s">
        <v>1030</v>
      </c>
      <c r="E26" s="302"/>
      <c r="F26" s="302"/>
      <c r="G26" s="302"/>
      <c r="H26" s="302"/>
      <c r="I26" s="302"/>
      <c r="J26" s="302"/>
      <c r="K26" s="300"/>
    </row>
    <row r="27" ht="12.75" customHeight="1">
      <c r="B27" s="303"/>
      <c r="C27" s="304"/>
      <c r="D27" s="304"/>
      <c r="E27" s="304"/>
      <c r="F27" s="304"/>
      <c r="G27" s="304"/>
      <c r="H27" s="304"/>
      <c r="I27" s="304"/>
      <c r="J27" s="304"/>
      <c r="K27" s="300"/>
    </row>
    <row r="28" ht="15" customHeight="1">
      <c r="B28" s="303"/>
      <c r="C28" s="304"/>
      <c r="D28" s="302" t="s">
        <v>1031</v>
      </c>
      <c r="E28" s="302"/>
      <c r="F28" s="302"/>
      <c r="G28" s="302"/>
      <c r="H28" s="302"/>
      <c r="I28" s="302"/>
      <c r="J28" s="302"/>
      <c r="K28" s="300"/>
    </row>
    <row r="29" ht="15" customHeight="1">
      <c r="B29" s="303"/>
      <c r="C29" s="304"/>
      <c r="D29" s="302" t="s">
        <v>1032</v>
      </c>
      <c r="E29" s="302"/>
      <c r="F29" s="302"/>
      <c r="G29" s="302"/>
      <c r="H29" s="302"/>
      <c r="I29" s="302"/>
      <c r="J29" s="302"/>
      <c r="K29" s="300"/>
    </row>
    <row r="30" ht="12.75" customHeight="1">
      <c r="B30" s="303"/>
      <c r="C30" s="304"/>
      <c r="D30" s="304"/>
      <c r="E30" s="304"/>
      <c r="F30" s="304"/>
      <c r="G30" s="304"/>
      <c r="H30" s="304"/>
      <c r="I30" s="304"/>
      <c r="J30" s="304"/>
      <c r="K30" s="300"/>
    </row>
    <row r="31" ht="15" customHeight="1">
      <c r="B31" s="303"/>
      <c r="C31" s="304"/>
      <c r="D31" s="302" t="s">
        <v>1033</v>
      </c>
      <c r="E31" s="302"/>
      <c r="F31" s="302"/>
      <c r="G31" s="302"/>
      <c r="H31" s="302"/>
      <c r="I31" s="302"/>
      <c r="J31" s="302"/>
      <c r="K31" s="300"/>
    </row>
    <row r="32" ht="15" customHeight="1">
      <c r="B32" s="303"/>
      <c r="C32" s="304"/>
      <c r="D32" s="302" t="s">
        <v>1034</v>
      </c>
      <c r="E32" s="302"/>
      <c r="F32" s="302"/>
      <c r="G32" s="302"/>
      <c r="H32" s="302"/>
      <c r="I32" s="302"/>
      <c r="J32" s="302"/>
      <c r="K32" s="300"/>
    </row>
    <row r="33" ht="15" customHeight="1">
      <c r="B33" s="303"/>
      <c r="C33" s="304"/>
      <c r="D33" s="302" t="s">
        <v>1035</v>
      </c>
      <c r="E33" s="302"/>
      <c r="F33" s="302"/>
      <c r="G33" s="302"/>
      <c r="H33" s="302"/>
      <c r="I33" s="302"/>
      <c r="J33" s="302"/>
      <c r="K33" s="300"/>
    </row>
    <row r="34" ht="15" customHeight="1">
      <c r="B34" s="303"/>
      <c r="C34" s="304"/>
      <c r="D34" s="302"/>
      <c r="E34" s="306" t="s">
        <v>104</v>
      </c>
      <c r="F34" s="302"/>
      <c r="G34" s="302" t="s">
        <v>1036</v>
      </c>
      <c r="H34" s="302"/>
      <c r="I34" s="302"/>
      <c r="J34" s="302"/>
      <c r="K34" s="300"/>
    </row>
    <row r="35" ht="30.75" customHeight="1">
      <c r="B35" s="303"/>
      <c r="C35" s="304"/>
      <c r="D35" s="302"/>
      <c r="E35" s="306" t="s">
        <v>1037</v>
      </c>
      <c r="F35" s="302"/>
      <c r="G35" s="302" t="s">
        <v>1038</v>
      </c>
      <c r="H35" s="302"/>
      <c r="I35" s="302"/>
      <c r="J35" s="302"/>
      <c r="K35" s="300"/>
    </row>
    <row r="36" ht="15" customHeight="1">
      <c r="B36" s="303"/>
      <c r="C36" s="304"/>
      <c r="D36" s="302"/>
      <c r="E36" s="306" t="s">
        <v>50</v>
      </c>
      <c r="F36" s="302"/>
      <c r="G36" s="302" t="s">
        <v>1039</v>
      </c>
      <c r="H36" s="302"/>
      <c r="I36" s="302"/>
      <c r="J36" s="302"/>
      <c r="K36" s="300"/>
    </row>
    <row r="37" ht="15" customHeight="1">
      <c r="B37" s="303"/>
      <c r="C37" s="304"/>
      <c r="D37" s="302"/>
      <c r="E37" s="306" t="s">
        <v>105</v>
      </c>
      <c r="F37" s="302"/>
      <c r="G37" s="302" t="s">
        <v>1040</v>
      </c>
      <c r="H37" s="302"/>
      <c r="I37" s="302"/>
      <c r="J37" s="302"/>
      <c r="K37" s="300"/>
    </row>
    <row r="38" ht="15" customHeight="1">
      <c r="B38" s="303"/>
      <c r="C38" s="304"/>
      <c r="D38" s="302"/>
      <c r="E38" s="306" t="s">
        <v>106</v>
      </c>
      <c r="F38" s="302"/>
      <c r="G38" s="302" t="s">
        <v>1041</v>
      </c>
      <c r="H38" s="302"/>
      <c r="I38" s="302"/>
      <c r="J38" s="302"/>
      <c r="K38" s="300"/>
    </row>
    <row r="39" ht="15" customHeight="1">
      <c r="B39" s="303"/>
      <c r="C39" s="304"/>
      <c r="D39" s="302"/>
      <c r="E39" s="306" t="s">
        <v>107</v>
      </c>
      <c r="F39" s="302"/>
      <c r="G39" s="302" t="s">
        <v>1042</v>
      </c>
      <c r="H39" s="302"/>
      <c r="I39" s="302"/>
      <c r="J39" s="302"/>
      <c r="K39" s="300"/>
    </row>
    <row r="40" ht="15" customHeight="1">
      <c r="B40" s="303"/>
      <c r="C40" s="304"/>
      <c r="D40" s="302"/>
      <c r="E40" s="306" t="s">
        <v>1043</v>
      </c>
      <c r="F40" s="302"/>
      <c r="G40" s="302" t="s">
        <v>1044</v>
      </c>
      <c r="H40" s="302"/>
      <c r="I40" s="302"/>
      <c r="J40" s="302"/>
      <c r="K40" s="300"/>
    </row>
    <row r="41" ht="15" customHeight="1">
      <c r="B41" s="303"/>
      <c r="C41" s="304"/>
      <c r="D41" s="302"/>
      <c r="E41" s="306"/>
      <c r="F41" s="302"/>
      <c r="G41" s="302" t="s">
        <v>1045</v>
      </c>
      <c r="H41" s="302"/>
      <c r="I41" s="302"/>
      <c r="J41" s="302"/>
      <c r="K41" s="300"/>
    </row>
    <row r="42" ht="15" customHeight="1">
      <c r="B42" s="303"/>
      <c r="C42" s="304"/>
      <c r="D42" s="302"/>
      <c r="E42" s="306" t="s">
        <v>1046</v>
      </c>
      <c r="F42" s="302"/>
      <c r="G42" s="302" t="s">
        <v>1047</v>
      </c>
      <c r="H42" s="302"/>
      <c r="I42" s="302"/>
      <c r="J42" s="302"/>
      <c r="K42" s="300"/>
    </row>
    <row r="43" ht="15" customHeight="1">
      <c r="B43" s="303"/>
      <c r="C43" s="304"/>
      <c r="D43" s="302"/>
      <c r="E43" s="306" t="s">
        <v>109</v>
      </c>
      <c r="F43" s="302"/>
      <c r="G43" s="302" t="s">
        <v>1048</v>
      </c>
      <c r="H43" s="302"/>
      <c r="I43" s="302"/>
      <c r="J43" s="302"/>
      <c r="K43" s="300"/>
    </row>
    <row r="44" ht="12.75" customHeight="1">
      <c r="B44" s="303"/>
      <c r="C44" s="304"/>
      <c r="D44" s="302"/>
      <c r="E44" s="302"/>
      <c r="F44" s="302"/>
      <c r="G44" s="302"/>
      <c r="H44" s="302"/>
      <c r="I44" s="302"/>
      <c r="J44" s="302"/>
      <c r="K44" s="300"/>
    </row>
    <row r="45" ht="15" customHeight="1">
      <c r="B45" s="303"/>
      <c r="C45" s="304"/>
      <c r="D45" s="302" t="s">
        <v>1049</v>
      </c>
      <c r="E45" s="302"/>
      <c r="F45" s="302"/>
      <c r="G45" s="302"/>
      <c r="H45" s="302"/>
      <c r="I45" s="302"/>
      <c r="J45" s="302"/>
      <c r="K45" s="300"/>
    </row>
    <row r="46" ht="15" customHeight="1">
      <c r="B46" s="303"/>
      <c r="C46" s="304"/>
      <c r="D46" s="304"/>
      <c r="E46" s="302" t="s">
        <v>1050</v>
      </c>
      <c r="F46" s="302"/>
      <c r="G46" s="302"/>
      <c r="H46" s="302"/>
      <c r="I46" s="302"/>
      <c r="J46" s="302"/>
      <c r="K46" s="300"/>
    </row>
    <row r="47" ht="15" customHeight="1">
      <c r="B47" s="303"/>
      <c r="C47" s="304"/>
      <c r="D47" s="304"/>
      <c r="E47" s="302" t="s">
        <v>1051</v>
      </c>
      <c r="F47" s="302"/>
      <c r="G47" s="302"/>
      <c r="H47" s="302"/>
      <c r="I47" s="302"/>
      <c r="J47" s="302"/>
      <c r="K47" s="300"/>
    </row>
    <row r="48" ht="15" customHeight="1">
      <c r="B48" s="303"/>
      <c r="C48" s="304"/>
      <c r="D48" s="304"/>
      <c r="E48" s="302" t="s">
        <v>1052</v>
      </c>
      <c r="F48" s="302"/>
      <c r="G48" s="302"/>
      <c r="H48" s="302"/>
      <c r="I48" s="302"/>
      <c r="J48" s="302"/>
      <c r="K48" s="300"/>
    </row>
    <row r="49" ht="15" customHeight="1">
      <c r="B49" s="303"/>
      <c r="C49" s="304"/>
      <c r="D49" s="302" t="s">
        <v>1053</v>
      </c>
      <c r="E49" s="302"/>
      <c r="F49" s="302"/>
      <c r="G49" s="302"/>
      <c r="H49" s="302"/>
      <c r="I49" s="302"/>
      <c r="J49" s="302"/>
      <c r="K49" s="300"/>
    </row>
    <row r="50" ht="25.5" customHeight="1">
      <c r="B50" s="298"/>
      <c r="C50" s="299" t="s">
        <v>1054</v>
      </c>
      <c r="D50" s="299"/>
      <c r="E50" s="299"/>
      <c r="F50" s="299"/>
      <c r="G50" s="299"/>
      <c r="H50" s="299"/>
      <c r="I50" s="299"/>
      <c r="J50" s="299"/>
      <c r="K50" s="300"/>
    </row>
    <row r="51" ht="5.25" customHeight="1">
      <c r="B51" s="298"/>
      <c r="C51" s="301"/>
      <c r="D51" s="301"/>
      <c r="E51" s="301"/>
      <c r="F51" s="301"/>
      <c r="G51" s="301"/>
      <c r="H51" s="301"/>
      <c r="I51" s="301"/>
      <c r="J51" s="301"/>
      <c r="K51" s="300"/>
    </row>
    <row r="52" ht="15" customHeight="1">
      <c r="B52" s="298"/>
      <c r="C52" s="302" t="s">
        <v>1055</v>
      </c>
      <c r="D52" s="302"/>
      <c r="E52" s="302"/>
      <c r="F52" s="302"/>
      <c r="G52" s="302"/>
      <c r="H52" s="302"/>
      <c r="I52" s="302"/>
      <c r="J52" s="302"/>
      <c r="K52" s="300"/>
    </row>
    <row r="53" ht="15" customHeight="1">
      <c r="B53" s="298"/>
      <c r="C53" s="302" t="s">
        <v>1056</v>
      </c>
      <c r="D53" s="302"/>
      <c r="E53" s="302"/>
      <c r="F53" s="302"/>
      <c r="G53" s="302"/>
      <c r="H53" s="302"/>
      <c r="I53" s="302"/>
      <c r="J53" s="302"/>
      <c r="K53" s="300"/>
    </row>
    <row r="54" ht="12.75" customHeight="1">
      <c r="B54" s="298"/>
      <c r="C54" s="302"/>
      <c r="D54" s="302"/>
      <c r="E54" s="302"/>
      <c r="F54" s="302"/>
      <c r="G54" s="302"/>
      <c r="H54" s="302"/>
      <c r="I54" s="302"/>
      <c r="J54" s="302"/>
      <c r="K54" s="300"/>
    </row>
    <row r="55" ht="15" customHeight="1">
      <c r="B55" s="298"/>
      <c r="C55" s="302" t="s">
        <v>1057</v>
      </c>
      <c r="D55" s="302"/>
      <c r="E55" s="302"/>
      <c r="F55" s="302"/>
      <c r="G55" s="302"/>
      <c r="H55" s="302"/>
      <c r="I55" s="302"/>
      <c r="J55" s="302"/>
      <c r="K55" s="300"/>
    </row>
    <row r="56" ht="15" customHeight="1">
      <c r="B56" s="298"/>
      <c r="C56" s="304"/>
      <c r="D56" s="302" t="s">
        <v>1058</v>
      </c>
      <c r="E56" s="302"/>
      <c r="F56" s="302"/>
      <c r="G56" s="302"/>
      <c r="H56" s="302"/>
      <c r="I56" s="302"/>
      <c r="J56" s="302"/>
      <c r="K56" s="300"/>
    </row>
    <row r="57" ht="15" customHeight="1">
      <c r="B57" s="298"/>
      <c r="C57" s="304"/>
      <c r="D57" s="302" t="s">
        <v>1059</v>
      </c>
      <c r="E57" s="302"/>
      <c r="F57" s="302"/>
      <c r="G57" s="302"/>
      <c r="H57" s="302"/>
      <c r="I57" s="302"/>
      <c r="J57" s="302"/>
      <c r="K57" s="300"/>
    </row>
    <row r="58" ht="15" customHeight="1">
      <c r="B58" s="298"/>
      <c r="C58" s="304"/>
      <c r="D58" s="302" t="s">
        <v>1060</v>
      </c>
      <c r="E58" s="302"/>
      <c r="F58" s="302"/>
      <c r="G58" s="302"/>
      <c r="H58" s="302"/>
      <c r="I58" s="302"/>
      <c r="J58" s="302"/>
      <c r="K58" s="300"/>
    </row>
    <row r="59" ht="15" customHeight="1">
      <c r="B59" s="298"/>
      <c r="C59" s="304"/>
      <c r="D59" s="302" t="s">
        <v>1061</v>
      </c>
      <c r="E59" s="302"/>
      <c r="F59" s="302"/>
      <c r="G59" s="302"/>
      <c r="H59" s="302"/>
      <c r="I59" s="302"/>
      <c r="J59" s="302"/>
      <c r="K59" s="300"/>
    </row>
    <row r="60" ht="15" customHeight="1">
      <c r="B60" s="298"/>
      <c r="C60" s="304"/>
      <c r="D60" s="307" t="s">
        <v>1062</v>
      </c>
      <c r="E60" s="307"/>
      <c r="F60" s="307"/>
      <c r="G60" s="307"/>
      <c r="H60" s="307"/>
      <c r="I60" s="307"/>
      <c r="J60" s="307"/>
      <c r="K60" s="300"/>
    </row>
    <row r="61" ht="15" customHeight="1">
      <c r="B61" s="298"/>
      <c r="C61" s="304"/>
      <c r="D61" s="302" t="s">
        <v>1063</v>
      </c>
      <c r="E61" s="302"/>
      <c r="F61" s="302"/>
      <c r="G61" s="302"/>
      <c r="H61" s="302"/>
      <c r="I61" s="302"/>
      <c r="J61" s="302"/>
      <c r="K61" s="300"/>
    </row>
    <row r="62" ht="12.75" customHeight="1">
      <c r="B62" s="298"/>
      <c r="C62" s="304"/>
      <c r="D62" s="304"/>
      <c r="E62" s="308"/>
      <c r="F62" s="304"/>
      <c r="G62" s="304"/>
      <c r="H62" s="304"/>
      <c r="I62" s="304"/>
      <c r="J62" s="304"/>
      <c r="K62" s="300"/>
    </row>
    <row r="63" ht="15" customHeight="1">
      <c r="B63" s="298"/>
      <c r="C63" s="304"/>
      <c r="D63" s="302" t="s">
        <v>1064</v>
      </c>
      <c r="E63" s="302"/>
      <c r="F63" s="302"/>
      <c r="G63" s="302"/>
      <c r="H63" s="302"/>
      <c r="I63" s="302"/>
      <c r="J63" s="302"/>
      <c r="K63" s="300"/>
    </row>
    <row r="64" ht="15" customHeight="1">
      <c r="B64" s="298"/>
      <c r="C64" s="304"/>
      <c r="D64" s="307" t="s">
        <v>1065</v>
      </c>
      <c r="E64" s="307"/>
      <c r="F64" s="307"/>
      <c r="G64" s="307"/>
      <c r="H64" s="307"/>
      <c r="I64" s="307"/>
      <c r="J64" s="307"/>
      <c r="K64" s="300"/>
    </row>
    <row r="65" ht="15" customHeight="1">
      <c r="B65" s="298"/>
      <c r="C65" s="304"/>
      <c r="D65" s="302" t="s">
        <v>1066</v>
      </c>
      <c r="E65" s="302"/>
      <c r="F65" s="302"/>
      <c r="G65" s="302"/>
      <c r="H65" s="302"/>
      <c r="I65" s="302"/>
      <c r="J65" s="302"/>
      <c r="K65" s="300"/>
    </row>
    <row r="66" ht="15" customHeight="1">
      <c r="B66" s="298"/>
      <c r="C66" s="304"/>
      <c r="D66" s="302" t="s">
        <v>1067</v>
      </c>
      <c r="E66" s="302"/>
      <c r="F66" s="302"/>
      <c r="G66" s="302"/>
      <c r="H66" s="302"/>
      <c r="I66" s="302"/>
      <c r="J66" s="302"/>
      <c r="K66" s="300"/>
    </row>
    <row r="67" ht="15" customHeight="1">
      <c r="B67" s="298"/>
      <c r="C67" s="304"/>
      <c r="D67" s="302" t="s">
        <v>1068</v>
      </c>
      <c r="E67" s="302"/>
      <c r="F67" s="302"/>
      <c r="G67" s="302"/>
      <c r="H67" s="302"/>
      <c r="I67" s="302"/>
      <c r="J67" s="302"/>
      <c r="K67" s="300"/>
    </row>
    <row r="68" ht="15" customHeight="1">
      <c r="B68" s="298"/>
      <c r="C68" s="304"/>
      <c r="D68" s="302" t="s">
        <v>1069</v>
      </c>
      <c r="E68" s="302"/>
      <c r="F68" s="302"/>
      <c r="G68" s="302"/>
      <c r="H68" s="302"/>
      <c r="I68" s="302"/>
      <c r="J68" s="302"/>
      <c r="K68" s="300"/>
    </row>
    <row r="69" ht="12.75" customHeight="1">
      <c r="B69" s="309"/>
      <c r="C69" s="310"/>
      <c r="D69" s="310"/>
      <c r="E69" s="310"/>
      <c r="F69" s="310"/>
      <c r="G69" s="310"/>
      <c r="H69" s="310"/>
      <c r="I69" s="310"/>
      <c r="J69" s="310"/>
      <c r="K69" s="311"/>
    </row>
    <row r="70" ht="18.75" customHeight="1">
      <c r="B70" s="312"/>
      <c r="C70" s="312"/>
      <c r="D70" s="312"/>
      <c r="E70" s="312"/>
      <c r="F70" s="312"/>
      <c r="G70" s="312"/>
      <c r="H70" s="312"/>
      <c r="I70" s="312"/>
      <c r="J70" s="312"/>
      <c r="K70" s="313"/>
    </row>
    <row r="71" ht="18.75" customHeight="1">
      <c r="B71" s="313"/>
      <c r="C71" s="313"/>
      <c r="D71" s="313"/>
      <c r="E71" s="313"/>
      <c r="F71" s="313"/>
      <c r="G71" s="313"/>
      <c r="H71" s="313"/>
      <c r="I71" s="313"/>
      <c r="J71" s="313"/>
      <c r="K71" s="313"/>
    </row>
    <row r="72" ht="7.5" customHeight="1">
      <c r="B72" s="314"/>
      <c r="C72" s="315"/>
      <c r="D72" s="315"/>
      <c r="E72" s="315"/>
      <c r="F72" s="315"/>
      <c r="G72" s="315"/>
      <c r="H72" s="315"/>
      <c r="I72" s="315"/>
      <c r="J72" s="315"/>
      <c r="K72" s="316"/>
    </row>
    <row r="73" ht="45" customHeight="1">
      <c r="B73" s="317"/>
      <c r="C73" s="318" t="s">
        <v>90</v>
      </c>
      <c r="D73" s="318"/>
      <c r="E73" s="318"/>
      <c r="F73" s="318"/>
      <c r="G73" s="318"/>
      <c r="H73" s="318"/>
      <c r="I73" s="318"/>
      <c r="J73" s="318"/>
      <c r="K73" s="319"/>
    </row>
    <row r="74" ht="17.25" customHeight="1">
      <c r="B74" s="317"/>
      <c r="C74" s="320" t="s">
        <v>1070</v>
      </c>
      <c r="D74" s="320"/>
      <c r="E74" s="320"/>
      <c r="F74" s="320" t="s">
        <v>1071</v>
      </c>
      <c r="G74" s="321"/>
      <c r="H74" s="320" t="s">
        <v>105</v>
      </c>
      <c r="I74" s="320" t="s">
        <v>54</v>
      </c>
      <c r="J74" s="320" t="s">
        <v>1072</v>
      </c>
      <c r="K74" s="319"/>
    </row>
    <row r="75" ht="17.25" customHeight="1">
      <c r="B75" s="317"/>
      <c r="C75" s="322" t="s">
        <v>1073</v>
      </c>
      <c r="D75" s="322"/>
      <c r="E75" s="322"/>
      <c r="F75" s="323" t="s">
        <v>1074</v>
      </c>
      <c r="G75" s="324"/>
      <c r="H75" s="322"/>
      <c r="I75" s="322"/>
      <c r="J75" s="322" t="s">
        <v>1075</v>
      </c>
      <c r="K75" s="319"/>
    </row>
    <row r="76" ht="5.25" customHeight="1">
      <c r="B76" s="317"/>
      <c r="C76" s="325"/>
      <c r="D76" s="325"/>
      <c r="E76" s="325"/>
      <c r="F76" s="325"/>
      <c r="G76" s="326"/>
      <c r="H76" s="325"/>
      <c r="I76" s="325"/>
      <c r="J76" s="325"/>
      <c r="K76" s="319"/>
    </row>
    <row r="77" ht="15" customHeight="1">
      <c r="B77" s="317"/>
      <c r="C77" s="306" t="s">
        <v>50</v>
      </c>
      <c r="D77" s="325"/>
      <c r="E77" s="325"/>
      <c r="F77" s="327" t="s">
        <v>1076</v>
      </c>
      <c r="G77" s="326"/>
      <c r="H77" s="306" t="s">
        <v>1077</v>
      </c>
      <c r="I77" s="306" t="s">
        <v>1078</v>
      </c>
      <c r="J77" s="306">
        <v>20</v>
      </c>
      <c r="K77" s="319"/>
    </row>
    <row r="78" ht="15" customHeight="1">
      <c r="B78" s="317"/>
      <c r="C78" s="306" t="s">
        <v>1079</v>
      </c>
      <c r="D78" s="306"/>
      <c r="E78" s="306"/>
      <c r="F78" s="327" t="s">
        <v>1076</v>
      </c>
      <c r="G78" s="326"/>
      <c r="H78" s="306" t="s">
        <v>1080</v>
      </c>
      <c r="I78" s="306" t="s">
        <v>1078</v>
      </c>
      <c r="J78" s="306">
        <v>120</v>
      </c>
      <c r="K78" s="319"/>
    </row>
    <row r="79" ht="15" customHeight="1">
      <c r="B79" s="328"/>
      <c r="C79" s="306" t="s">
        <v>1081</v>
      </c>
      <c r="D79" s="306"/>
      <c r="E79" s="306"/>
      <c r="F79" s="327" t="s">
        <v>1082</v>
      </c>
      <c r="G79" s="326"/>
      <c r="H79" s="306" t="s">
        <v>1083</v>
      </c>
      <c r="I79" s="306" t="s">
        <v>1078</v>
      </c>
      <c r="J79" s="306">
        <v>50</v>
      </c>
      <c r="K79" s="319"/>
    </row>
    <row r="80" ht="15" customHeight="1">
      <c r="B80" s="328"/>
      <c r="C80" s="306" t="s">
        <v>1084</v>
      </c>
      <c r="D80" s="306"/>
      <c r="E80" s="306"/>
      <c r="F80" s="327" t="s">
        <v>1076</v>
      </c>
      <c r="G80" s="326"/>
      <c r="H80" s="306" t="s">
        <v>1085</v>
      </c>
      <c r="I80" s="306" t="s">
        <v>1086</v>
      </c>
      <c r="J80" s="306"/>
      <c r="K80" s="319"/>
    </row>
    <row r="81" ht="15" customHeight="1">
      <c r="B81" s="328"/>
      <c r="C81" s="329" t="s">
        <v>1087</v>
      </c>
      <c r="D81" s="329"/>
      <c r="E81" s="329"/>
      <c r="F81" s="330" t="s">
        <v>1082</v>
      </c>
      <c r="G81" s="329"/>
      <c r="H81" s="329" t="s">
        <v>1088</v>
      </c>
      <c r="I81" s="329" t="s">
        <v>1078</v>
      </c>
      <c r="J81" s="329">
        <v>15</v>
      </c>
      <c r="K81" s="319"/>
    </row>
    <row r="82" ht="15" customHeight="1">
      <c r="B82" s="328"/>
      <c r="C82" s="329" t="s">
        <v>1089</v>
      </c>
      <c r="D82" s="329"/>
      <c r="E82" s="329"/>
      <c r="F82" s="330" t="s">
        <v>1082</v>
      </c>
      <c r="G82" s="329"/>
      <c r="H82" s="329" t="s">
        <v>1090</v>
      </c>
      <c r="I82" s="329" t="s">
        <v>1078</v>
      </c>
      <c r="J82" s="329">
        <v>15</v>
      </c>
      <c r="K82" s="319"/>
    </row>
    <row r="83" ht="15" customHeight="1">
      <c r="B83" s="328"/>
      <c r="C83" s="329" t="s">
        <v>1091</v>
      </c>
      <c r="D83" s="329"/>
      <c r="E83" s="329"/>
      <c r="F83" s="330" t="s">
        <v>1082</v>
      </c>
      <c r="G83" s="329"/>
      <c r="H83" s="329" t="s">
        <v>1092</v>
      </c>
      <c r="I83" s="329" t="s">
        <v>1078</v>
      </c>
      <c r="J83" s="329">
        <v>20</v>
      </c>
      <c r="K83" s="319"/>
    </row>
    <row r="84" ht="15" customHeight="1">
      <c r="B84" s="328"/>
      <c r="C84" s="329" t="s">
        <v>1093</v>
      </c>
      <c r="D84" s="329"/>
      <c r="E84" s="329"/>
      <c r="F84" s="330" t="s">
        <v>1082</v>
      </c>
      <c r="G84" s="329"/>
      <c r="H84" s="329" t="s">
        <v>1094</v>
      </c>
      <c r="I84" s="329" t="s">
        <v>1078</v>
      </c>
      <c r="J84" s="329">
        <v>20</v>
      </c>
      <c r="K84" s="319"/>
    </row>
    <row r="85" ht="15" customHeight="1">
      <c r="B85" s="328"/>
      <c r="C85" s="306" t="s">
        <v>1095</v>
      </c>
      <c r="D85" s="306"/>
      <c r="E85" s="306"/>
      <c r="F85" s="327" t="s">
        <v>1082</v>
      </c>
      <c r="G85" s="326"/>
      <c r="H85" s="306" t="s">
        <v>1096</v>
      </c>
      <c r="I85" s="306" t="s">
        <v>1078</v>
      </c>
      <c r="J85" s="306">
        <v>50</v>
      </c>
      <c r="K85" s="319"/>
    </row>
    <row r="86" ht="15" customHeight="1">
      <c r="B86" s="328"/>
      <c r="C86" s="306" t="s">
        <v>1097</v>
      </c>
      <c r="D86" s="306"/>
      <c r="E86" s="306"/>
      <c r="F86" s="327" t="s">
        <v>1082</v>
      </c>
      <c r="G86" s="326"/>
      <c r="H86" s="306" t="s">
        <v>1098</v>
      </c>
      <c r="I86" s="306" t="s">
        <v>1078</v>
      </c>
      <c r="J86" s="306">
        <v>20</v>
      </c>
      <c r="K86" s="319"/>
    </row>
    <row r="87" ht="15" customHeight="1">
      <c r="B87" s="328"/>
      <c r="C87" s="306" t="s">
        <v>1099</v>
      </c>
      <c r="D87" s="306"/>
      <c r="E87" s="306"/>
      <c r="F87" s="327" t="s">
        <v>1082</v>
      </c>
      <c r="G87" s="326"/>
      <c r="H87" s="306" t="s">
        <v>1100</v>
      </c>
      <c r="I87" s="306" t="s">
        <v>1078</v>
      </c>
      <c r="J87" s="306">
        <v>20</v>
      </c>
      <c r="K87" s="319"/>
    </row>
    <row r="88" ht="15" customHeight="1">
      <c r="B88" s="328"/>
      <c r="C88" s="306" t="s">
        <v>1101</v>
      </c>
      <c r="D88" s="306"/>
      <c r="E88" s="306"/>
      <c r="F88" s="327" t="s">
        <v>1082</v>
      </c>
      <c r="G88" s="326"/>
      <c r="H88" s="306" t="s">
        <v>1102</v>
      </c>
      <c r="I88" s="306" t="s">
        <v>1078</v>
      </c>
      <c r="J88" s="306">
        <v>50</v>
      </c>
      <c r="K88" s="319"/>
    </row>
    <row r="89" ht="15" customHeight="1">
      <c r="B89" s="328"/>
      <c r="C89" s="306" t="s">
        <v>1103</v>
      </c>
      <c r="D89" s="306"/>
      <c r="E89" s="306"/>
      <c r="F89" s="327" t="s">
        <v>1082</v>
      </c>
      <c r="G89" s="326"/>
      <c r="H89" s="306" t="s">
        <v>1103</v>
      </c>
      <c r="I89" s="306" t="s">
        <v>1078</v>
      </c>
      <c r="J89" s="306">
        <v>50</v>
      </c>
      <c r="K89" s="319"/>
    </row>
    <row r="90" ht="15" customHeight="1">
      <c r="B90" s="328"/>
      <c r="C90" s="306" t="s">
        <v>110</v>
      </c>
      <c r="D90" s="306"/>
      <c r="E90" s="306"/>
      <c r="F90" s="327" t="s">
        <v>1082</v>
      </c>
      <c r="G90" s="326"/>
      <c r="H90" s="306" t="s">
        <v>1104</v>
      </c>
      <c r="I90" s="306" t="s">
        <v>1078</v>
      </c>
      <c r="J90" s="306">
        <v>255</v>
      </c>
      <c r="K90" s="319"/>
    </row>
    <row r="91" ht="15" customHeight="1">
      <c r="B91" s="328"/>
      <c r="C91" s="306" t="s">
        <v>1105</v>
      </c>
      <c r="D91" s="306"/>
      <c r="E91" s="306"/>
      <c r="F91" s="327" t="s">
        <v>1076</v>
      </c>
      <c r="G91" s="326"/>
      <c r="H91" s="306" t="s">
        <v>1106</v>
      </c>
      <c r="I91" s="306" t="s">
        <v>1107</v>
      </c>
      <c r="J91" s="306"/>
      <c r="K91" s="319"/>
    </row>
    <row r="92" ht="15" customHeight="1">
      <c r="B92" s="328"/>
      <c r="C92" s="306" t="s">
        <v>1108</v>
      </c>
      <c r="D92" s="306"/>
      <c r="E92" s="306"/>
      <c r="F92" s="327" t="s">
        <v>1076</v>
      </c>
      <c r="G92" s="326"/>
      <c r="H92" s="306" t="s">
        <v>1109</v>
      </c>
      <c r="I92" s="306" t="s">
        <v>1110</v>
      </c>
      <c r="J92" s="306"/>
      <c r="K92" s="319"/>
    </row>
    <row r="93" ht="15" customHeight="1">
      <c r="B93" s="328"/>
      <c r="C93" s="306" t="s">
        <v>1111</v>
      </c>
      <c r="D93" s="306"/>
      <c r="E93" s="306"/>
      <c r="F93" s="327" t="s">
        <v>1076</v>
      </c>
      <c r="G93" s="326"/>
      <c r="H93" s="306" t="s">
        <v>1111</v>
      </c>
      <c r="I93" s="306" t="s">
        <v>1110</v>
      </c>
      <c r="J93" s="306"/>
      <c r="K93" s="319"/>
    </row>
    <row r="94" ht="15" customHeight="1">
      <c r="B94" s="328"/>
      <c r="C94" s="306" t="s">
        <v>35</v>
      </c>
      <c r="D94" s="306"/>
      <c r="E94" s="306"/>
      <c r="F94" s="327" t="s">
        <v>1076</v>
      </c>
      <c r="G94" s="326"/>
      <c r="H94" s="306" t="s">
        <v>1112</v>
      </c>
      <c r="I94" s="306" t="s">
        <v>1110</v>
      </c>
      <c r="J94" s="306"/>
      <c r="K94" s="319"/>
    </row>
    <row r="95" ht="15" customHeight="1">
      <c r="B95" s="328"/>
      <c r="C95" s="306" t="s">
        <v>45</v>
      </c>
      <c r="D95" s="306"/>
      <c r="E95" s="306"/>
      <c r="F95" s="327" t="s">
        <v>1076</v>
      </c>
      <c r="G95" s="326"/>
      <c r="H95" s="306" t="s">
        <v>1113</v>
      </c>
      <c r="I95" s="306" t="s">
        <v>1110</v>
      </c>
      <c r="J95" s="306"/>
      <c r="K95" s="319"/>
    </row>
    <row r="96" ht="15" customHeight="1">
      <c r="B96" s="331"/>
      <c r="C96" s="332"/>
      <c r="D96" s="332"/>
      <c r="E96" s="332"/>
      <c r="F96" s="332"/>
      <c r="G96" s="332"/>
      <c r="H96" s="332"/>
      <c r="I96" s="332"/>
      <c r="J96" s="332"/>
      <c r="K96" s="333"/>
    </row>
    <row r="97" ht="18.75" customHeight="1">
      <c r="B97" s="334"/>
      <c r="C97" s="335"/>
      <c r="D97" s="335"/>
      <c r="E97" s="335"/>
      <c r="F97" s="335"/>
      <c r="G97" s="335"/>
      <c r="H97" s="335"/>
      <c r="I97" s="335"/>
      <c r="J97" s="335"/>
      <c r="K97" s="334"/>
    </row>
    <row r="98" ht="18.75" customHeight="1">
      <c r="B98" s="313"/>
      <c r="C98" s="313"/>
      <c r="D98" s="313"/>
      <c r="E98" s="313"/>
      <c r="F98" s="313"/>
      <c r="G98" s="313"/>
      <c r="H98" s="313"/>
      <c r="I98" s="313"/>
      <c r="J98" s="313"/>
      <c r="K98" s="313"/>
    </row>
    <row r="99" ht="7.5" customHeight="1">
      <c r="B99" s="314"/>
      <c r="C99" s="315"/>
      <c r="D99" s="315"/>
      <c r="E99" s="315"/>
      <c r="F99" s="315"/>
      <c r="G99" s="315"/>
      <c r="H99" s="315"/>
      <c r="I99" s="315"/>
      <c r="J99" s="315"/>
      <c r="K99" s="316"/>
    </row>
    <row r="100" ht="45" customHeight="1">
      <c r="B100" s="317"/>
      <c r="C100" s="318" t="s">
        <v>1114</v>
      </c>
      <c r="D100" s="318"/>
      <c r="E100" s="318"/>
      <c r="F100" s="318"/>
      <c r="G100" s="318"/>
      <c r="H100" s="318"/>
      <c r="I100" s="318"/>
      <c r="J100" s="318"/>
      <c r="K100" s="319"/>
    </row>
    <row r="101" ht="17.25" customHeight="1">
      <c r="B101" s="317"/>
      <c r="C101" s="320" t="s">
        <v>1070</v>
      </c>
      <c r="D101" s="320"/>
      <c r="E101" s="320"/>
      <c r="F101" s="320" t="s">
        <v>1071</v>
      </c>
      <c r="G101" s="321"/>
      <c r="H101" s="320" t="s">
        <v>105</v>
      </c>
      <c r="I101" s="320" t="s">
        <v>54</v>
      </c>
      <c r="J101" s="320" t="s">
        <v>1072</v>
      </c>
      <c r="K101" s="319"/>
    </row>
    <row r="102" ht="17.25" customHeight="1">
      <c r="B102" s="317"/>
      <c r="C102" s="322" t="s">
        <v>1073</v>
      </c>
      <c r="D102" s="322"/>
      <c r="E102" s="322"/>
      <c r="F102" s="323" t="s">
        <v>1074</v>
      </c>
      <c r="G102" s="324"/>
      <c r="H102" s="322"/>
      <c r="I102" s="322"/>
      <c r="J102" s="322" t="s">
        <v>1075</v>
      </c>
      <c r="K102" s="319"/>
    </row>
    <row r="103" ht="5.25" customHeight="1">
      <c r="B103" s="317"/>
      <c r="C103" s="320"/>
      <c r="D103" s="320"/>
      <c r="E103" s="320"/>
      <c r="F103" s="320"/>
      <c r="G103" s="336"/>
      <c r="H103" s="320"/>
      <c r="I103" s="320"/>
      <c r="J103" s="320"/>
      <c r="K103" s="319"/>
    </row>
    <row r="104" ht="15" customHeight="1">
      <c r="B104" s="317"/>
      <c r="C104" s="306" t="s">
        <v>50</v>
      </c>
      <c r="D104" s="325"/>
      <c r="E104" s="325"/>
      <c r="F104" s="327" t="s">
        <v>1076</v>
      </c>
      <c r="G104" s="336"/>
      <c r="H104" s="306" t="s">
        <v>1115</v>
      </c>
      <c r="I104" s="306" t="s">
        <v>1078</v>
      </c>
      <c r="J104" s="306">
        <v>20</v>
      </c>
      <c r="K104" s="319"/>
    </row>
    <row r="105" ht="15" customHeight="1">
      <c r="B105" s="317"/>
      <c r="C105" s="306" t="s">
        <v>1079</v>
      </c>
      <c r="D105" s="306"/>
      <c r="E105" s="306"/>
      <c r="F105" s="327" t="s">
        <v>1076</v>
      </c>
      <c r="G105" s="306"/>
      <c r="H105" s="306" t="s">
        <v>1115</v>
      </c>
      <c r="I105" s="306" t="s">
        <v>1078</v>
      </c>
      <c r="J105" s="306">
        <v>120</v>
      </c>
      <c r="K105" s="319"/>
    </row>
    <row r="106" ht="15" customHeight="1">
      <c r="B106" s="328"/>
      <c r="C106" s="306" t="s">
        <v>1081</v>
      </c>
      <c r="D106" s="306"/>
      <c r="E106" s="306"/>
      <c r="F106" s="327" t="s">
        <v>1082</v>
      </c>
      <c r="G106" s="306"/>
      <c r="H106" s="306" t="s">
        <v>1115</v>
      </c>
      <c r="I106" s="306" t="s">
        <v>1078</v>
      </c>
      <c r="J106" s="306">
        <v>50</v>
      </c>
      <c r="K106" s="319"/>
    </row>
    <row r="107" ht="15" customHeight="1">
      <c r="B107" s="328"/>
      <c r="C107" s="306" t="s">
        <v>1084</v>
      </c>
      <c r="D107" s="306"/>
      <c r="E107" s="306"/>
      <c r="F107" s="327" t="s">
        <v>1076</v>
      </c>
      <c r="G107" s="306"/>
      <c r="H107" s="306" t="s">
        <v>1115</v>
      </c>
      <c r="I107" s="306" t="s">
        <v>1086</v>
      </c>
      <c r="J107" s="306"/>
      <c r="K107" s="319"/>
    </row>
    <row r="108" ht="15" customHeight="1">
      <c r="B108" s="328"/>
      <c r="C108" s="306" t="s">
        <v>1095</v>
      </c>
      <c r="D108" s="306"/>
      <c r="E108" s="306"/>
      <c r="F108" s="327" t="s">
        <v>1082</v>
      </c>
      <c r="G108" s="306"/>
      <c r="H108" s="306" t="s">
        <v>1115</v>
      </c>
      <c r="I108" s="306" t="s">
        <v>1078</v>
      </c>
      <c r="J108" s="306">
        <v>50</v>
      </c>
      <c r="K108" s="319"/>
    </row>
    <row r="109" ht="15" customHeight="1">
      <c r="B109" s="328"/>
      <c r="C109" s="306" t="s">
        <v>1103</v>
      </c>
      <c r="D109" s="306"/>
      <c r="E109" s="306"/>
      <c r="F109" s="327" t="s">
        <v>1082</v>
      </c>
      <c r="G109" s="306"/>
      <c r="H109" s="306" t="s">
        <v>1115</v>
      </c>
      <c r="I109" s="306" t="s">
        <v>1078</v>
      </c>
      <c r="J109" s="306">
        <v>50</v>
      </c>
      <c r="K109" s="319"/>
    </row>
    <row r="110" ht="15" customHeight="1">
      <c r="B110" s="328"/>
      <c r="C110" s="306" t="s">
        <v>1101</v>
      </c>
      <c r="D110" s="306"/>
      <c r="E110" s="306"/>
      <c r="F110" s="327" t="s">
        <v>1082</v>
      </c>
      <c r="G110" s="306"/>
      <c r="H110" s="306" t="s">
        <v>1115</v>
      </c>
      <c r="I110" s="306" t="s">
        <v>1078</v>
      </c>
      <c r="J110" s="306">
        <v>50</v>
      </c>
      <c r="K110" s="319"/>
    </row>
    <row r="111" ht="15" customHeight="1">
      <c r="B111" s="328"/>
      <c r="C111" s="306" t="s">
        <v>50</v>
      </c>
      <c r="D111" s="306"/>
      <c r="E111" s="306"/>
      <c r="F111" s="327" t="s">
        <v>1076</v>
      </c>
      <c r="G111" s="306"/>
      <c r="H111" s="306" t="s">
        <v>1116</v>
      </c>
      <c r="I111" s="306" t="s">
        <v>1078</v>
      </c>
      <c r="J111" s="306">
        <v>20</v>
      </c>
      <c r="K111" s="319"/>
    </row>
    <row r="112" ht="15" customHeight="1">
      <c r="B112" s="328"/>
      <c r="C112" s="306" t="s">
        <v>1117</v>
      </c>
      <c r="D112" s="306"/>
      <c r="E112" s="306"/>
      <c r="F112" s="327" t="s">
        <v>1076</v>
      </c>
      <c r="G112" s="306"/>
      <c r="H112" s="306" t="s">
        <v>1118</v>
      </c>
      <c r="I112" s="306" t="s">
        <v>1078</v>
      </c>
      <c r="J112" s="306">
        <v>120</v>
      </c>
      <c r="K112" s="319"/>
    </row>
    <row r="113" ht="15" customHeight="1">
      <c r="B113" s="328"/>
      <c r="C113" s="306" t="s">
        <v>35</v>
      </c>
      <c r="D113" s="306"/>
      <c r="E113" s="306"/>
      <c r="F113" s="327" t="s">
        <v>1076</v>
      </c>
      <c r="G113" s="306"/>
      <c r="H113" s="306" t="s">
        <v>1119</v>
      </c>
      <c r="I113" s="306" t="s">
        <v>1110</v>
      </c>
      <c r="J113" s="306"/>
      <c r="K113" s="319"/>
    </row>
    <row r="114" ht="15" customHeight="1">
      <c r="B114" s="328"/>
      <c r="C114" s="306" t="s">
        <v>45</v>
      </c>
      <c r="D114" s="306"/>
      <c r="E114" s="306"/>
      <c r="F114" s="327" t="s">
        <v>1076</v>
      </c>
      <c r="G114" s="306"/>
      <c r="H114" s="306" t="s">
        <v>1120</v>
      </c>
      <c r="I114" s="306" t="s">
        <v>1110</v>
      </c>
      <c r="J114" s="306"/>
      <c r="K114" s="319"/>
    </row>
    <row r="115" ht="15" customHeight="1">
      <c r="B115" s="328"/>
      <c r="C115" s="306" t="s">
        <v>54</v>
      </c>
      <c r="D115" s="306"/>
      <c r="E115" s="306"/>
      <c r="F115" s="327" t="s">
        <v>1076</v>
      </c>
      <c r="G115" s="306"/>
      <c r="H115" s="306" t="s">
        <v>1121</v>
      </c>
      <c r="I115" s="306" t="s">
        <v>1122</v>
      </c>
      <c r="J115" s="306"/>
      <c r="K115" s="319"/>
    </row>
    <row r="116" ht="15" customHeight="1">
      <c r="B116" s="331"/>
      <c r="C116" s="337"/>
      <c r="D116" s="337"/>
      <c r="E116" s="337"/>
      <c r="F116" s="337"/>
      <c r="G116" s="337"/>
      <c r="H116" s="337"/>
      <c r="I116" s="337"/>
      <c r="J116" s="337"/>
      <c r="K116" s="333"/>
    </row>
    <row r="117" ht="18.75" customHeight="1">
      <c r="B117" s="338"/>
      <c r="C117" s="302"/>
      <c r="D117" s="302"/>
      <c r="E117" s="302"/>
      <c r="F117" s="339"/>
      <c r="G117" s="302"/>
      <c r="H117" s="302"/>
      <c r="I117" s="302"/>
      <c r="J117" s="302"/>
      <c r="K117" s="338"/>
    </row>
    <row r="118" ht="18.75" customHeight="1">
      <c r="B118" s="313"/>
      <c r="C118" s="313"/>
      <c r="D118" s="313"/>
      <c r="E118" s="313"/>
      <c r="F118" s="313"/>
      <c r="G118" s="313"/>
      <c r="H118" s="313"/>
      <c r="I118" s="313"/>
      <c r="J118" s="313"/>
      <c r="K118" s="313"/>
    </row>
    <row r="119" ht="7.5" customHeight="1">
      <c r="B119" s="340"/>
      <c r="C119" s="341"/>
      <c r="D119" s="341"/>
      <c r="E119" s="341"/>
      <c r="F119" s="341"/>
      <c r="G119" s="341"/>
      <c r="H119" s="341"/>
      <c r="I119" s="341"/>
      <c r="J119" s="341"/>
      <c r="K119" s="342"/>
    </row>
    <row r="120" ht="45" customHeight="1">
      <c r="B120" s="343"/>
      <c r="C120" s="296" t="s">
        <v>1123</v>
      </c>
      <c r="D120" s="296"/>
      <c r="E120" s="296"/>
      <c r="F120" s="296"/>
      <c r="G120" s="296"/>
      <c r="H120" s="296"/>
      <c r="I120" s="296"/>
      <c r="J120" s="296"/>
      <c r="K120" s="344"/>
    </row>
    <row r="121" ht="17.25" customHeight="1">
      <c r="B121" s="345"/>
      <c r="C121" s="320" t="s">
        <v>1070</v>
      </c>
      <c r="D121" s="320"/>
      <c r="E121" s="320"/>
      <c r="F121" s="320" t="s">
        <v>1071</v>
      </c>
      <c r="G121" s="321"/>
      <c r="H121" s="320" t="s">
        <v>105</v>
      </c>
      <c r="I121" s="320" t="s">
        <v>54</v>
      </c>
      <c r="J121" s="320" t="s">
        <v>1072</v>
      </c>
      <c r="K121" s="346"/>
    </row>
    <row r="122" ht="17.25" customHeight="1">
      <c r="B122" s="345"/>
      <c r="C122" s="322" t="s">
        <v>1073</v>
      </c>
      <c r="D122" s="322"/>
      <c r="E122" s="322"/>
      <c r="F122" s="323" t="s">
        <v>1074</v>
      </c>
      <c r="G122" s="324"/>
      <c r="H122" s="322"/>
      <c r="I122" s="322"/>
      <c r="J122" s="322" t="s">
        <v>1075</v>
      </c>
      <c r="K122" s="346"/>
    </row>
    <row r="123" ht="5.25" customHeight="1">
      <c r="B123" s="347"/>
      <c r="C123" s="325"/>
      <c r="D123" s="325"/>
      <c r="E123" s="325"/>
      <c r="F123" s="325"/>
      <c r="G123" s="306"/>
      <c r="H123" s="325"/>
      <c r="I123" s="325"/>
      <c r="J123" s="325"/>
      <c r="K123" s="348"/>
    </row>
    <row r="124" ht="15" customHeight="1">
      <c r="B124" s="347"/>
      <c r="C124" s="306" t="s">
        <v>1079</v>
      </c>
      <c r="D124" s="325"/>
      <c r="E124" s="325"/>
      <c r="F124" s="327" t="s">
        <v>1076</v>
      </c>
      <c r="G124" s="306"/>
      <c r="H124" s="306" t="s">
        <v>1115</v>
      </c>
      <c r="I124" s="306" t="s">
        <v>1078</v>
      </c>
      <c r="J124" s="306">
        <v>120</v>
      </c>
      <c r="K124" s="349"/>
    </row>
    <row r="125" ht="15" customHeight="1">
      <c r="B125" s="347"/>
      <c r="C125" s="306" t="s">
        <v>1124</v>
      </c>
      <c r="D125" s="306"/>
      <c r="E125" s="306"/>
      <c r="F125" s="327" t="s">
        <v>1076</v>
      </c>
      <c r="G125" s="306"/>
      <c r="H125" s="306" t="s">
        <v>1125</v>
      </c>
      <c r="I125" s="306" t="s">
        <v>1078</v>
      </c>
      <c r="J125" s="306" t="s">
        <v>1126</v>
      </c>
      <c r="K125" s="349"/>
    </row>
    <row r="126" ht="15" customHeight="1">
      <c r="B126" s="347"/>
      <c r="C126" s="306" t="s">
        <v>1025</v>
      </c>
      <c r="D126" s="306"/>
      <c r="E126" s="306"/>
      <c r="F126" s="327" t="s">
        <v>1076</v>
      </c>
      <c r="G126" s="306"/>
      <c r="H126" s="306" t="s">
        <v>1127</v>
      </c>
      <c r="I126" s="306" t="s">
        <v>1078</v>
      </c>
      <c r="J126" s="306" t="s">
        <v>1126</v>
      </c>
      <c r="K126" s="349"/>
    </row>
    <row r="127" ht="15" customHeight="1">
      <c r="B127" s="347"/>
      <c r="C127" s="306" t="s">
        <v>1087</v>
      </c>
      <c r="D127" s="306"/>
      <c r="E127" s="306"/>
      <c r="F127" s="327" t="s">
        <v>1082</v>
      </c>
      <c r="G127" s="306"/>
      <c r="H127" s="306" t="s">
        <v>1088</v>
      </c>
      <c r="I127" s="306" t="s">
        <v>1078</v>
      </c>
      <c r="J127" s="306">
        <v>15</v>
      </c>
      <c r="K127" s="349"/>
    </row>
    <row r="128" ht="15" customHeight="1">
      <c r="B128" s="347"/>
      <c r="C128" s="329" t="s">
        <v>1089</v>
      </c>
      <c r="D128" s="329"/>
      <c r="E128" s="329"/>
      <c r="F128" s="330" t="s">
        <v>1082</v>
      </c>
      <c r="G128" s="329"/>
      <c r="H128" s="329" t="s">
        <v>1090</v>
      </c>
      <c r="I128" s="329" t="s">
        <v>1078</v>
      </c>
      <c r="J128" s="329">
        <v>15</v>
      </c>
      <c r="K128" s="349"/>
    </row>
    <row r="129" ht="15" customHeight="1">
      <c r="B129" s="347"/>
      <c r="C129" s="329" t="s">
        <v>1091</v>
      </c>
      <c r="D129" s="329"/>
      <c r="E129" s="329"/>
      <c r="F129" s="330" t="s">
        <v>1082</v>
      </c>
      <c r="G129" s="329"/>
      <c r="H129" s="329" t="s">
        <v>1092</v>
      </c>
      <c r="I129" s="329" t="s">
        <v>1078</v>
      </c>
      <c r="J129" s="329">
        <v>20</v>
      </c>
      <c r="K129" s="349"/>
    </row>
    <row r="130" ht="15" customHeight="1">
      <c r="B130" s="347"/>
      <c r="C130" s="329" t="s">
        <v>1093</v>
      </c>
      <c r="D130" s="329"/>
      <c r="E130" s="329"/>
      <c r="F130" s="330" t="s">
        <v>1082</v>
      </c>
      <c r="G130" s="329"/>
      <c r="H130" s="329" t="s">
        <v>1094</v>
      </c>
      <c r="I130" s="329" t="s">
        <v>1078</v>
      </c>
      <c r="J130" s="329">
        <v>20</v>
      </c>
      <c r="K130" s="349"/>
    </row>
    <row r="131" ht="15" customHeight="1">
      <c r="B131" s="347"/>
      <c r="C131" s="306" t="s">
        <v>1081</v>
      </c>
      <c r="D131" s="306"/>
      <c r="E131" s="306"/>
      <c r="F131" s="327" t="s">
        <v>1082</v>
      </c>
      <c r="G131" s="306"/>
      <c r="H131" s="306" t="s">
        <v>1115</v>
      </c>
      <c r="I131" s="306" t="s">
        <v>1078</v>
      </c>
      <c r="J131" s="306">
        <v>50</v>
      </c>
      <c r="K131" s="349"/>
    </row>
    <row r="132" ht="15" customHeight="1">
      <c r="B132" s="347"/>
      <c r="C132" s="306" t="s">
        <v>1095</v>
      </c>
      <c r="D132" s="306"/>
      <c r="E132" s="306"/>
      <c r="F132" s="327" t="s">
        <v>1082</v>
      </c>
      <c r="G132" s="306"/>
      <c r="H132" s="306" t="s">
        <v>1115</v>
      </c>
      <c r="I132" s="306" t="s">
        <v>1078</v>
      </c>
      <c r="J132" s="306">
        <v>50</v>
      </c>
      <c r="K132" s="349"/>
    </row>
    <row r="133" ht="15" customHeight="1">
      <c r="B133" s="347"/>
      <c r="C133" s="306" t="s">
        <v>1101</v>
      </c>
      <c r="D133" s="306"/>
      <c r="E133" s="306"/>
      <c r="F133" s="327" t="s">
        <v>1082</v>
      </c>
      <c r="G133" s="306"/>
      <c r="H133" s="306" t="s">
        <v>1115</v>
      </c>
      <c r="I133" s="306" t="s">
        <v>1078</v>
      </c>
      <c r="J133" s="306">
        <v>50</v>
      </c>
      <c r="K133" s="349"/>
    </row>
    <row r="134" ht="15" customHeight="1">
      <c r="B134" s="347"/>
      <c r="C134" s="306" t="s">
        <v>1103</v>
      </c>
      <c r="D134" s="306"/>
      <c r="E134" s="306"/>
      <c r="F134" s="327" t="s">
        <v>1082</v>
      </c>
      <c r="G134" s="306"/>
      <c r="H134" s="306" t="s">
        <v>1115</v>
      </c>
      <c r="I134" s="306" t="s">
        <v>1078</v>
      </c>
      <c r="J134" s="306">
        <v>50</v>
      </c>
      <c r="K134" s="349"/>
    </row>
    <row r="135" ht="15" customHeight="1">
      <c r="B135" s="347"/>
      <c r="C135" s="306" t="s">
        <v>110</v>
      </c>
      <c r="D135" s="306"/>
      <c r="E135" s="306"/>
      <c r="F135" s="327" t="s">
        <v>1082</v>
      </c>
      <c r="G135" s="306"/>
      <c r="H135" s="306" t="s">
        <v>1128</v>
      </c>
      <c r="I135" s="306" t="s">
        <v>1078</v>
      </c>
      <c r="J135" s="306">
        <v>255</v>
      </c>
      <c r="K135" s="349"/>
    </row>
    <row r="136" ht="15" customHeight="1">
      <c r="B136" s="347"/>
      <c r="C136" s="306" t="s">
        <v>1105</v>
      </c>
      <c r="D136" s="306"/>
      <c r="E136" s="306"/>
      <c r="F136" s="327" t="s">
        <v>1076</v>
      </c>
      <c r="G136" s="306"/>
      <c r="H136" s="306" t="s">
        <v>1129</v>
      </c>
      <c r="I136" s="306" t="s">
        <v>1107</v>
      </c>
      <c r="J136" s="306"/>
      <c r="K136" s="349"/>
    </row>
    <row r="137" ht="15" customHeight="1">
      <c r="B137" s="347"/>
      <c r="C137" s="306" t="s">
        <v>1108</v>
      </c>
      <c r="D137" s="306"/>
      <c r="E137" s="306"/>
      <c r="F137" s="327" t="s">
        <v>1076</v>
      </c>
      <c r="G137" s="306"/>
      <c r="H137" s="306" t="s">
        <v>1130</v>
      </c>
      <c r="I137" s="306" t="s">
        <v>1110</v>
      </c>
      <c r="J137" s="306"/>
      <c r="K137" s="349"/>
    </row>
    <row r="138" ht="15" customHeight="1">
      <c r="B138" s="347"/>
      <c r="C138" s="306" t="s">
        <v>1111</v>
      </c>
      <c r="D138" s="306"/>
      <c r="E138" s="306"/>
      <c r="F138" s="327" t="s">
        <v>1076</v>
      </c>
      <c r="G138" s="306"/>
      <c r="H138" s="306" t="s">
        <v>1111</v>
      </c>
      <c r="I138" s="306" t="s">
        <v>1110</v>
      </c>
      <c r="J138" s="306"/>
      <c r="K138" s="349"/>
    </row>
    <row r="139" ht="15" customHeight="1">
      <c r="B139" s="347"/>
      <c r="C139" s="306" t="s">
        <v>35</v>
      </c>
      <c r="D139" s="306"/>
      <c r="E139" s="306"/>
      <c r="F139" s="327" t="s">
        <v>1076</v>
      </c>
      <c r="G139" s="306"/>
      <c r="H139" s="306" t="s">
        <v>1131</v>
      </c>
      <c r="I139" s="306" t="s">
        <v>1110</v>
      </c>
      <c r="J139" s="306"/>
      <c r="K139" s="349"/>
    </row>
    <row r="140" ht="15" customHeight="1">
      <c r="B140" s="347"/>
      <c r="C140" s="306" t="s">
        <v>1132</v>
      </c>
      <c r="D140" s="306"/>
      <c r="E140" s="306"/>
      <c r="F140" s="327" t="s">
        <v>1076</v>
      </c>
      <c r="G140" s="306"/>
      <c r="H140" s="306" t="s">
        <v>1133</v>
      </c>
      <c r="I140" s="306" t="s">
        <v>1110</v>
      </c>
      <c r="J140" s="306"/>
      <c r="K140" s="349"/>
    </row>
    <row r="141" ht="15" customHeight="1">
      <c r="B141" s="350"/>
      <c r="C141" s="351"/>
      <c r="D141" s="351"/>
      <c r="E141" s="351"/>
      <c r="F141" s="351"/>
      <c r="G141" s="351"/>
      <c r="H141" s="351"/>
      <c r="I141" s="351"/>
      <c r="J141" s="351"/>
      <c r="K141" s="352"/>
    </row>
    <row r="142" ht="18.75" customHeight="1">
      <c r="B142" s="302"/>
      <c r="C142" s="302"/>
      <c r="D142" s="302"/>
      <c r="E142" s="302"/>
      <c r="F142" s="339"/>
      <c r="G142" s="302"/>
      <c r="H142" s="302"/>
      <c r="I142" s="302"/>
      <c r="J142" s="302"/>
      <c r="K142" s="302"/>
    </row>
    <row r="143" ht="18.75" customHeight="1">
      <c r="B143" s="313"/>
      <c r="C143" s="313"/>
      <c r="D143" s="313"/>
      <c r="E143" s="313"/>
      <c r="F143" s="313"/>
      <c r="G143" s="313"/>
      <c r="H143" s="313"/>
      <c r="I143" s="313"/>
      <c r="J143" s="313"/>
      <c r="K143" s="313"/>
    </row>
    <row r="144" ht="7.5" customHeight="1">
      <c r="B144" s="314"/>
      <c r="C144" s="315"/>
      <c r="D144" s="315"/>
      <c r="E144" s="315"/>
      <c r="F144" s="315"/>
      <c r="G144" s="315"/>
      <c r="H144" s="315"/>
      <c r="I144" s="315"/>
      <c r="J144" s="315"/>
      <c r="K144" s="316"/>
    </row>
    <row r="145" ht="45" customHeight="1">
      <c r="B145" s="317"/>
      <c r="C145" s="318" t="s">
        <v>1134</v>
      </c>
      <c r="D145" s="318"/>
      <c r="E145" s="318"/>
      <c r="F145" s="318"/>
      <c r="G145" s="318"/>
      <c r="H145" s="318"/>
      <c r="I145" s="318"/>
      <c r="J145" s="318"/>
      <c r="K145" s="319"/>
    </row>
    <row r="146" ht="17.25" customHeight="1">
      <c r="B146" s="317"/>
      <c r="C146" s="320" t="s">
        <v>1070</v>
      </c>
      <c r="D146" s="320"/>
      <c r="E146" s="320"/>
      <c r="F146" s="320" t="s">
        <v>1071</v>
      </c>
      <c r="G146" s="321"/>
      <c r="H146" s="320" t="s">
        <v>105</v>
      </c>
      <c r="I146" s="320" t="s">
        <v>54</v>
      </c>
      <c r="J146" s="320" t="s">
        <v>1072</v>
      </c>
      <c r="K146" s="319"/>
    </row>
    <row r="147" ht="17.25" customHeight="1">
      <c r="B147" s="317"/>
      <c r="C147" s="322" t="s">
        <v>1073</v>
      </c>
      <c r="D147" s="322"/>
      <c r="E147" s="322"/>
      <c r="F147" s="323" t="s">
        <v>1074</v>
      </c>
      <c r="G147" s="324"/>
      <c r="H147" s="322"/>
      <c r="I147" s="322"/>
      <c r="J147" s="322" t="s">
        <v>1075</v>
      </c>
      <c r="K147" s="319"/>
    </row>
    <row r="148" ht="5.25" customHeight="1">
      <c r="B148" s="328"/>
      <c r="C148" s="325"/>
      <c r="D148" s="325"/>
      <c r="E148" s="325"/>
      <c r="F148" s="325"/>
      <c r="G148" s="326"/>
      <c r="H148" s="325"/>
      <c r="I148" s="325"/>
      <c r="J148" s="325"/>
      <c r="K148" s="349"/>
    </row>
    <row r="149" ht="15" customHeight="1">
      <c r="B149" s="328"/>
      <c r="C149" s="353" t="s">
        <v>1079</v>
      </c>
      <c r="D149" s="306"/>
      <c r="E149" s="306"/>
      <c r="F149" s="354" t="s">
        <v>1076</v>
      </c>
      <c r="G149" s="306"/>
      <c r="H149" s="353" t="s">
        <v>1115</v>
      </c>
      <c r="I149" s="353" t="s">
        <v>1078</v>
      </c>
      <c r="J149" s="353">
        <v>120</v>
      </c>
      <c r="K149" s="349"/>
    </row>
    <row r="150" ht="15" customHeight="1">
      <c r="B150" s="328"/>
      <c r="C150" s="353" t="s">
        <v>1124</v>
      </c>
      <c r="D150" s="306"/>
      <c r="E150" s="306"/>
      <c r="F150" s="354" t="s">
        <v>1076</v>
      </c>
      <c r="G150" s="306"/>
      <c r="H150" s="353" t="s">
        <v>1135</v>
      </c>
      <c r="I150" s="353" t="s">
        <v>1078</v>
      </c>
      <c r="J150" s="353" t="s">
        <v>1126</v>
      </c>
      <c r="K150" s="349"/>
    </row>
    <row r="151" ht="15" customHeight="1">
      <c r="B151" s="328"/>
      <c r="C151" s="353" t="s">
        <v>1025</v>
      </c>
      <c r="D151" s="306"/>
      <c r="E151" s="306"/>
      <c r="F151" s="354" t="s">
        <v>1076</v>
      </c>
      <c r="G151" s="306"/>
      <c r="H151" s="353" t="s">
        <v>1136</v>
      </c>
      <c r="I151" s="353" t="s">
        <v>1078</v>
      </c>
      <c r="J151" s="353" t="s">
        <v>1126</v>
      </c>
      <c r="K151" s="349"/>
    </row>
    <row r="152" ht="15" customHeight="1">
      <c r="B152" s="328"/>
      <c r="C152" s="353" t="s">
        <v>1081</v>
      </c>
      <c r="D152" s="306"/>
      <c r="E152" s="306"/>
      <c r="F152" s="354" t="s">
        <v>1082</v>
      </c>
      <c r="G152" s="306"/>
      <c r="H152" s="353" t="s">
        <v>1115</v>
      </c>
      <c r="I152" s="353" t="s">
        <v>1078</v>
      </c>
      <c r="J152" s="353">
        <v>50</v>
      </c>
      <c r="K152" s="349"/>
    </row>
    <row r="153" ht="15" customHeight="1">
      <c r="B153" s="328"/>
      <c r="C153" s="353" t="s">
        <v>1084</v>
      </c>
      <c r="D153" s="306"/>
      <c r="E153" s="306"/>
      <c r="F153" s="354" t="s">
        <v>1076</v>
      </c>
      <c r="G153" s="306"/>
      <c r="H153" s="353" t="s">
        <v>1115</v>
      </c>
      <c r="I153" s="353" t="s">
        <v>1086</v>
      </c>
      <c r="J153" s="353"/>
      <c r="K153" s="349"/>
    </row>
    <row r="154" ht="15" customHeight="1">
      <c r="B154" s="328"/>
      <c r="C154" s="353" t="s">
        <v>1095</v>
      </c>
      <c r="D154" s="306"/>
      <c r="E154" s="306"/>
      <c r="F154" s="354" t="s">
        <v>1082</v>
      </c>
      <c r="G154" s="306"/>
      <c r="H154" s="353" t="s">
        <v>1115</v>
      </c>
      <c r="I154" s="353" t="s">
        <v>1078</v>
      </c>
      <c r="J154" s="353">
        <v>50</v>
      </c>
      <c r="K154" s="349"/>
    </row>
    <row r="155" ht="15" customHeight="1">
      <c r="B155" s="328"/>
      <c r="C155" s="353" t="s">
        <v>1103</v>
      </c>
      <c r="D155" s="306"/>
      <c r="E155" s="306"/>
      <c r="F155" s="354" t="s">
        <v>1082</v>
      </c>
      <c r="G155" s="306"/>
      <c r="H155" s="353" t="s">
        <v>1115</v>
      </c>
      <c r="I155" s="353" t="s">
        <v>1078</v>
      </c>
      <c r="J155" s="353">
        <v>50</v>
      </c>
      <c r="K155" s="349"/>
    </row>
    <row r="156" ht="15" customHeight="1">
      <c r="B156" s="328"/>
      <c r="C156" s="353" t="s">
        <v>1101</v>
      </c>
      <c r="D156" s="306"/>
      <c r="E156" s="306"/>
      <c r="F156" s="354" t="s">
        <v>1082</v>
      </c>
      <c r="G156" s="306"/>
      <c r="H156" s="353" t="s">
        <v>1115</v>
      </c>
      <c r="I156" s="353" t="s">
        <v>1078</v>
      </c>
      <c r="J156" s="353">
        <v>50</v>
      </c>
      <c r="K156" s="349"/>
    </row>
    <row r="157" ht="15" customHeight="1">
      <c r="B157" s="328"/>
      <c r="C157" s="353" t="s">
        <v>95</v>
      </c>
      <c r="D157" s="306"/>
      <c r="E157" s="306"/>
      <c r="F157" s="354" t="s">
        <v>1076</v>
      </c>
      <c r="G157" s="306"/>
      <c r="H157" s="353" t="s">
        <v>1137</v>
      </c>
      <c r="I157" s="353" t="s">
        <v>1078</v>
      </c>
      <c r="J157" s="353" t="s">
        <v>1138</v>
      </c>
      <c r="K157" s="349"/>
    </row>
    <row r="158" ht="15" customHeight="1">
      <c r="B158" s="328"/>
      <c r="C158" s="353" t="s">
        <v>1139</v>
      </c>
      <c r="D158" s="306"/>
      <c r="E158" s="306"/>
      <c r="F158" s="354" t="s">
        <v>1076</v>
      </c>
      <c r="G158" s="306"/>
      <c r="H158" s="353" t="s">
        <v>1140</v>
      </c>
      <c r="I158" s="353" t="s">
        <v>1110</v>
      </c>
      <c r="J158" s="353"/>
      <c r="K158" s="349"/>
    </row>
    <row r="159" ht="15" customHeight="1">
      <c r="B159" s="355"/>
      <c r="C159" s="337"/>
      <c r="D159" s="337"/>
      <c r="E159" s="337"/>
      <c r="F159" s="337"/>
      <c r="G159" s="337"/>
      <c r="H159" s="337"/>
      <c r="I159" s="337"/>
      <c r="J159" s="337"/>
      <c r="K159" s="356"/>
    </row>
    <row r="160" ht="18.75" customHeight="1">
      <c r="B160" s="302"/>
      <c r="C160" s="306"/>
      <c r="D160" s="306"/>
      <c r="E160" s="306"/>
      <c r="F160" s="327"/>
      <c r="G160" s="306"/>
      <c r="H160" s="306"/>
      <c r="I160" s="306"/>
      <c r="J160" s="306"/>
      <c r="K160" s="302"/>
    </row>
    <row r="161" ht="18.75" customHeight="1">
      <c r="B161" s="313"/>
      <c r="C161" s="313"/>
      <c r="D161" s="313"/>
      <c r="E161" s="313"/>
      <c r="F161" s="313"/>
      <c r="G161" s="313"/>
      <c r="H161" s="313"/>
      <c r="I161" s="313"/>
      <c r="J161" s="313"/>
      <c r="K161" s="313"/>
    </row>
    <row r="162" ht="7.5" customHeight="1">
      <c r="B162" s="292"/>
      <c r="C162" s="293"/>
      <c r="D162" s="293"/>
      <c r="E162" s="293"/>
      <c r="F162" s="293"/>
      <c r="G162" s="293"/>
      <c r="H162" s="293"/>
      <c r="I162" s="293"/>
      <c r="J162" s="293"/>
      <c r="K162" s="294"/>
    </row>
    <row r="163" ht="45" customHeight="1">
      <c r="B163" s="295"/>
      <c r="C163" s="296" t="s">
        <v>1141</v>
      </c>
      <c r="D163" s="296"/>
      <c r="E163" s="296"/>
      <c r="F163" s="296"/>
      <c r="G163" s="296"/>
      <c r="H163" s="296"/>
      <c r="I163" s="296"/>
      <c r="J163" s="296"/>
      <c r="K163" s="297"/>
    </row>
    <row r="164" ht="17.25" customHeight="1">
      <c r="B164" s="295"/>
      <c r="C164" s="320" t="s">
        <v>1070</v>
      </c>
      <c r="D164" s="320"/>
      <c r="E164" s="320"/>
      <c r="F164" s="320" t="s">
        <v>1071</v>
      </c>
      <c r="G164" s="357"/>
      <c r="H164" s="358" t="s">
        <v>105</v>
      </c>
      <c r="I164" s="358" t="s">
        <v>54</v>
      </c>
      <c r="J164" s="320" t="s">
        <v>1072</v>
      </c>
      <c r="K164" s="297"/>
    </row>
    <row r="165" ht="17.25" customHeight="1">
      <c r="B165" s="298"/>
      <c r="C165" s="322" t="s">
        <v>1073</v>
      </c>
      <c r="D165" s="322"/>
      <c r="E165" s="322"/>
      <c r="F165" s="323" t="s">
        <v>1074</v>
      </c>
      <c r="G165" s="359"/>
      <c r="H165" s="360"/>
      <c r="I165" s="360"/>
      <c r="J165" s="322" t="s">
        <v>1075</v>
      </c>
      <c r="K165" s="300"/>
    </row>
    <row r="166" ht="5.25" customHeight="1">
      <c r="B166" s="328"/>
      <c r="C166" s="325"/>
      <c r="D166" s="325"/>
      <c r="E166" s="325"/>
      <c r="F166" s="325"/>
      <c r="G166" s="326"/>
      <c r="H166" s="325"/>
      <c r="I166" s="325"/>
      <c r="J166" s="325"/>
      <c r="K166" s="349"/>
    </row>
    <row r="167" ht="15" customHeight="1">
      <c r="B167" s="328"/>
      <c r="C167" s="306" t="s">
        <v>1079</v>
      </c>
      <c r="D167" s="306"/>
      <c r="E167" s="306"/>
      <c r="F167" s="327" t="s">
        <v>1076</v>
      </c>
      <c r="G167" s="306"/>
      <c r="H167" s="306" t="s">
        <v>1115</v>
      </c>
      <c r="I167" s="306" t="s">
        <v>1078</v>
      </c>
      <c r="J167" s="306">
        <v>120</v>
      </c>
      <c r="K167" s="349"/>
    </row>
    <row r="168" ht="15" customHeight="1">
      <c r="B168" s="328"/>
      <c r="C168" s="306" t="s">
        <v>1124</v>
      </c>
      <c r="D168" s="306"/>
      <c r="E168" s="306"/>
      <c r="F168" s="327" t="s">
        <v>1076</v>
      </c>
      <c r="G168" s="306"/>
      <c r="H168" s="306" t="s">
        <v>1125</v>
      </c>
      <c r="I168" s="306" t="s">
        <v>1078</v>
      </c>
      <c r="J168" s="306" t="s">
        <v>1126</v>
      </c>
      <c r="K168" s="349"/>
    </row>
    <row r="169" ht="15" customHeight="1">
      <c r="B169" s="328"/>
      <c r="C169" s="306" t="s">
        <v>1025</v>
      </c>
      <c r="D169" s="306"/>
      <c r="E169" s="306"/>
      <c r="F169" s="327" t="s">
        <v>1076</v>
      </c>
      <c r="G169" s="306"/>
      <c r="H169" s="306" t="s">
        <v>1142</v>
      </c>
      <c r="I169" s="306" t="s">
        <v>1078</v>
      </c>
      <c r="J169" s="306" t="s">
        <v>1126</v>
      </c>
      <c r="K169" s="349"/>
    </row>
    <row r="170" ht="15" customHeight="1">
      <c r="B170" s="328"/>
      <c r="C170" s="306" t="s">
        <v>1081</v>
      </c>
      <c r="D170" s="306"/>
      <c r="E170" s="306"/>
      <c r="F170" s="327" t="s">
        <v>1082</v>
      </c>
      <c r="G170" s="306"/>
      <c r="H170" s="306" t="s">
        <v>1142</v>
      </c>
      <c r="I170" s="306" t="s">
        <v>1078</v>
      </c>
      <c r="J170" s="306">
        <v>50</v>
      </c>
      <c r="K170" s="349"/>
    </row>
    <row r="171" ht="15" customHeight="1">
      <c r="B171" s="328"/>
      <c r="C171" s="306" t="s">
        <v>1084</v>
      </c>
      <c r="D171" s="306"/>
      <c r="E171" s="306"/>
      <c r="F171" s="327" t="s">
        <v>1076</v>
      </c>
      <c r="G171" s="306"/>
      <c r="H171" s="306" t="s">
        <v>1142</v>
      </c>
      <c r="I171" s="306" t="s">
        <v>1086</v>
      </c>
      <c r="J171" s="306"/>
      <c r="K171" s="349"/>
    </row>
    <row r="172" ht="15" customHeight="1">
      <c r="B172" s="328"/>
      <c r="C172" s="306" t="s">
        <v>1095</v>
      </c>
      <c r="D172" s="306"/>
      <c r="E172" s="306"/>
      <c r="F172" s="327" t="s">
        <v>1082</v>
      </c>
      <c r="G172" s="306"/>
      <c r="H172" s="306" t="s">
        <v>1142</v>
      </c>
      <c r="I172" s="306" t="s">
        <v>1078</v>
      </c>
      <c r="J172" s="306">
        <v>50</v>
      </c>
      <c r="K172" s="349"/>
    </row>
    <row r="173" ht="15" customHeight="1">
      <c r="B173" s="328"/>
      <c r="C173" s="306" t="s">
        <v>1103</v>
      </c>
      <c r="D173" s="306"/>
      <c r="E173" s="306"/>
      <c r="F173" s="327" t="s">
        <v>1082</v>
      </c>
      <c r="G173" s="306"/>
      <c r="H173" s="306" t="s">
        <v>1142</v>
      </c>
      <c r="I173" s="306" t="s">
        <v>1078</v>
      </c>
      <c r="J173" s="306">
        <v>50</v>
      </c>
      <c r="K173" s="349"/>
    </row>
    <row r="174" ht="15" customHeight="1">
      <c r="B174" s="328"/>
      <c r="C174" s="306" t="s">
        <v>1101</v>
      </c>
      <c r="D174" s="306"/>
      <c r="E174" s="306"/>
      <c r="F174" s="327" t="s">
        <v>1082</v>
      </c>
      <c r="G174" s="306"/>
      <c r="H174" s="306" t="s">
        <v>1142</v>
      </c>
      <c r="I174" s="306" t="s">
        <v>1078</v>
      </c>
      <c r="J174" s="306">
        <v>50</v>
      </c>
      <c r="K174" s="349"/>
    </row>
    <row r="175" ht="15" customHeight="1">
      <c r="B175" s="328"/>
      <c r="C175" s="306" t="s">
        <v>104</v>
      </c>
      <c r="D175" s="306"/>
      <c r="E175" s="306"/>
      <c r="F175" s="327" t="s">
        <v>1076</v>
      </c>
      <c r="G175" s="306"/>
      <c r="H175" s="306" t="s">
        <v>1143</v>
      </c>
      <c r="I175" s="306" t="s">
        <v>1144</v>
      </c>
      <c r="J175" s="306"/>
      <c r="K175" s="349"/>
    </row>
    <row r="176" ht="15" customHeight="1">
      <c r="B176" s="328"/>
      <c r="C176" s="306" t="s">
        <v>54</v>
      </c>
      <c r="D176" s="306"/>
      <c r="E176" s="306"/>
      <c r="F176" s="327" t="s">
        <v>1076</v>
      </c>
      <c r="G176" s="306"/>
      <c r="H176" s="306" t="s">
        <v>1145</v>
      </c>
      <c r="I176" s="306" t="s">
        <v>1146</v>
      </c>
      <c r="J176" s="306">
        <v>1</v>
      </c>
      <c r="K176" s="349"/>
    </row>
    <row r="177" ht="15" customHeight="1">
      <c r="B177" s="328"/>
      <c r="C177" s="306" t="s">
        <v>50</v>
      </c>
      <c r="D177" s="306"/>
      <c r="E177" s="306"/>
      <c r="F177" s="327" t="s">
        <v>1076</v>
      </c>
      <c r="G177" s="306"/>
      <c r="H177" s="306" t="s">
        <v>1147</v>
      </c>
      <c r="I177" s="306" t="s">
        <v>1078</v>
      </c>
      <c r="J177" s="306">
        <v>20</v>
      </c>
      <c r="K177" s="349"/>
    </row>
    <row r="178" ht="15" customHeight="1">
      <c r="B178" s="328"/>
      <c r="C178" s="306" t="s">
        <v>105</v>
      </c>
      <c r="D178" s="306"/>
      <c r="E178" s="306"/>
      <c r="F178" s="327" t="s">
        <v>1076</v>
      </c>
      <c r="G178" s="306"/>
      <c r="H178" s="306" t="s">
        <v>1148</v>
      </c>
      <c r="I178" s="306" t="s">
        <v>1078</v>
      </c>
      <c r="J178" s="306">
        <v>255</v>
      </c>
      <c r="K178" s="349"/>
    </row>
    <row r="179" ht="15" customHeight="1">
      <c r="B179" s="328"/>
      <c r="C179" s="306" t="s">
        <v>106</v>
      </c>
      <c r="D179" s="306"/>
      <c r="E179" s="306"/>
      <c r="F179" s="327" t="s">
        <v>1076</v>
      </c>
      <c r="G179" s="306"/>
      <c r="H179" s="306" t="s">
        <v>1041</v>
      </c>
      <c r="I179" s="306" t="s">
        <v>1078</v>
      </c>
      <c r="J179" s="306">
        <v>10</v>
      </c>
      <c r="K179" s="349"/>
    </row>
    <row r="180" ht="15" customHeight="1">
      <c r="B180" s="328"/>
      <c r="C180" s="306" t="s">
        <v>107</v>
      </c>
      <c r="D180" s="306"/>
      <c r="E180" s="306"/>
      <c r="F180" s="327" t="s">
        <v>1076</v>
      </c>
      <c r="G180" s="306"/>
      <c r="H180" s="306" t="s">
        <v>1149</v>
      </c>
      <c r="I180" s="306" t="s">
        <v>1110</v>
      </c>
      <c r="J180" s="306"/>
      <c r="K180" s="349"/>
    </row>
    <row r="181" ht="15" customHeight="1">
      <c r="B181" s="328"/>
      <c r="C181" s="306" t="s">
        <v>1150</v>
      </c>
      <c r="D181" s="306"/>
      <c r="E181" s="306"/>
      <c r="F181" s="327" t="s">
        <v>1076</v>
      </c>
      <c r="G181" s="306"/>
      <c r="H181" s="306" t="s">
        <v>1151</v>
      </c>
      <c r="I181" s="306" t="s">
        <v>1110</v>
      </c>
      <c r="J181" s="306"/>
      <c r="K181" s="349"/>
    </row>
    <row r="182" ht="15" customHeight="1">
      <c r="B182" s="328"/>
      <c r="C182" s="306" t="s">
        <v>1139</v>
      </c>
      <c r="D182" s="306"/>
      <c r="E182" s="306"/>
      <c r="F182" s="327" t="s">
        <v>1076</v>
      </c>
      <c r="G182" s="306"/>
      <c r="H182" s="306" t="s">
        <v>1152</v>
      </c>
      <c r="I182" s="306" t="s">
        <v>1110</v>
      </c>
      <c r="J182" s="306"/>
      <c r="K182" s="349"/>
    </row>
    <row r="183" ht="15" customHeight="1">
      <c r="B183" s="328"/>
      <c r="C183" s="306" t="s">
        <v>109</v>
      </c>
      <c r="D183" s="306"/>
      <c r="E183" s="306"/>
      <c r="F183" s="327" t="s">
        <v>1082</v>
      </c>
      <c r="G183" s="306"/>
      <c r="H183" s="306" t="s">
        <v>1153</v>
      </c>
      <c r="I183" s="306" t="s">
        <v>1078</v>
      </c>
      <c r="J183" s="306">
        <v>50</v>
      </c>
      <c r="K183" s="349"/>
    </row>
    <row r="184" ht="15" customHeight="1">
      <c r="B184" s="328"/>
      <c r="C184" s="306" t="s">
        <v>1154</v>
      </c>
      <c r="D184" s="306"/>
      <c r="E184" s="306"/>
      <c r="F184" s="327" t="s">
        <v>1082</v>
      </c>
      <c r="G184" s="306"/>
      <c r="H184" s="306" t="s">
        <v>1155</v>
      </c>
      <c r="I184" s="306" t="s">
        <v>1156</v>
      </c>
      <c r="J184" s="306"/>
      <c r="K184" s="349"/>
    </row>
    <row r="185" ht="15" customHeight="1">
      <c r="B185" s="328"/>
      <c r="C185" s="306" t="s">
        <v>1157</v>
      </c>
      <c r="D185" s="306"/>
      <c r="E185" s="306"/>
      <c r="F185" s="327" t="s">
        <v>1082</v>
      </c>
      <c r="G185" s="306"/>
      <c r="H185" s="306" t="s">
        <v>1158</v>
      </c>
      <c r="I185" s="306" t="s">
        <v>1156</v>
      </c>
      <c r="J185" s="306"/>
      <c r="K185" s="349"/>
    </row>
    <row r="186" ht="15" customHeight="1">
      <c r="B186" s="328"/>
      <c r="C186" s="306" t="s">
        <v>1159</v>
      </c>
      <c r="D186" s="306"/>
      <c r="E186" s="306"/>
      <c r="F186" s="327" t="s">
        <v>1082</v>
      </c>
      <c r="G186" s="306"/>
      <c r="H186" s="306" t="s">
        <v>1160</v>
      </c>
      <c r="I186" s="306" t="s">
        <v>1156</v>
      </c>
      <c r="J186" s="306"/>
      <c r="K186" s="349"/>
    </row>
    <row r="187" ht="15" customHeight="1">
      <c r="B187" s="328"/>
      <c r="C187" s="361" t="s">
        <v>1161</v>
      </c>
      <c r="D187" s="306"/>
      <c r="E187" s="306"/>
      <c r="F187" s="327" t="s">
        <v>1082</v>
      </c>
      <c r="G187" s="306"/>
      <c r="H187" s="306" t="s">
        <v>1162</v>
      </c>
      <c r="I187" s="306" t="s">
        <v>1163</v>
      </c>
      <c r="J187" s="362" t="s">
        <v>1164</v>
      </c>
      <c r="K187" s="349"/>
    </row>
    <row r="188" ht="15" customHeight="1">
      <c r="B188" s="328"/>
      <c r="C188" s="312" t="s">
        <v>39</v>
      </c>
      <c r="D188" s="306"/>
      <c r="E188" s="306"/>
      <c r="F188" s="327" t="s">
        <v>1076</v>
      </c>
      <c r="G188" s="306"/>
      <c r="H188" s="302" t="s">
        <v>1165</v>
      </c>
      <c r="I188" s="306" t="s">
        <v>1166</v>
      </c>
      <c r="J188" s="306"/>
      <c r="K188" s="349"/>
    </row>
    <row r="189" ht="15" customHeight="1">
      <c r="B189" s="328"/>
      <c r="C189" s="312" t="s">
        <v>1167</v>
      </c>
      <c r="D189" s="306"/>
      <c r="E189" s="306"/>
      <c r="F189" s="327" t="s">
        <v>1076</v>
      </c>
      <c r="G189" s="306"/>
      <c r="H189" s="306" t="s">
        <v>1168</v>
      </c>
      <c r="I189" s="306" t="s">
        <v>1110</v>
      </c>
      <c r="J189" s="306"/>
      <c r="K189" s="349"/>
    </row>
    <row r="190" ht="15" customHeight="1">
      <c r="B190" s="328"/>
      <c r="C190" s="312" t="s">
        <v>1169</v>
      </c>
      <c r="D190" s="306"/>
      <c r="E190" s="306"/>
      <c r="F190" s="327" t="s">
        <v>1076</v>
      </c>
      <c r="G190" s="306"/>
      <c r="H190" s="306" t="s">
        <v>1170</v>
      </c>
      <c r="I190" s="306" t="s">
        <v>1110</v>
      </c>
      <c r="J190" s="306"/>
      <c r="K190" s="349"/>
    </row>
    <row r="191" ht="15" customHeight="1">
      <c r="B191" s="328"/>
      <c r="C191" s="312" t="s">
        <v>1171</v>
      </c>
      <c r="D191" s="306"/>
      <c r="E191" s="306"/>
      <c r="F191" s="327" t="s">
        <v>1082</v>
      </c>
      <c r="G191" s="306"/>
      <c r="H191" s="306" t="s">
        <v>1172</v>
      </c>
      <c r="I191" s="306" t="s">
        <v>1110</v>
      </c>
      <c r="J191" s="306"/>
      <c r="K191" s="349"/>
    </row>
    <row r="192" ht="15" customHeight="1">
      <c r="B192" s="355"/>
      <c r="C192" s="363"/>
      <c r="D192" s="337"/>
      <c r="E192" s="337"/>
      <c r="F192" s="337"/>
      <c r="G192" s="337"/>
      <c r="H192" s="337"/>
      <c r="I192" s="337"/>
      <c r="J192" s="337"/>
      <c r="K192" s="356"/>
    </row>
    <row r="193" ht="18.75" customHeight="1">
      <c r="B193" s="302"/>
      <c r="C193" s="306"/>
      <c r="D193" s="306"/>
      <c r="E193" s="306"/>
      <c r="F193" s="327"/>
      <c r="G193" s="306"/>
      <c r="H193" s="306"/>
      <c r="I193" s="306"/>
      <c r="J193" s="306"/>
      <c r="K193" s="302"/>
    </row>
    <row r="194" ht="18.75" customHeight="1">
      <c r="B194" s="302"/>
      <c r="C194" s="306"/>
      <c r="D194" s="306"/>
      <c r="E194" s="306"/>
      <c r="F194" s="327"/>
      <c r="G194" s="306"/>
      <c r="H194" s="306"/>
      <c r="I194" s="306"/>
      <c r="J194" s="306"/>
      <c r="K194" s="302"/>
    </row>
    <row r="195" ht="18.75" customHeight="1">
      <c r="B195" s="313"/>
      <c r="C195" s="313"/>
      <c r="D195" s="313"/>
      <c r="E195" s="313"/>
      <c r="F195" s="313"/>
      <c r="G195" s="313"/>
      <c r="H195" s="313"/>
      <c r="I195" s="313"/>
      <c r="J195" s="313"/>
      <c r="K195" s="313"/>
    </row>
    <row r="196" ht="13.5">
      <c r="B196" s="292"/>
      <c r="C196" s="293"/>
      <c r="D196" s="293"/>
      <c r="E196" s="293"/>
      <c r="F196" s="293"/>
      <c r="G196" s="293"/>
      <c r="H196" s="293"/>
      <c r="I196" s="293"/>
      <c r="J196" s="293"/>
      <c r="K196" s="294"/>
    </row>
    <row r="197" ht="21">
      <c r="B197" s="295"/>
      <c r="C197" s="296" t="s">
        <v>1173</v>
      </c>
      <c r="D197" s="296"/>
      <c r="E197" s="296"/>
      <c r="F197" s="296"/>
      <c r="G197" s="296"/>
      <c r="H197" s="296"/>
      <c r="I197" s="296"/>
      <c r="J197" s="296"/>
      <c r="K197" s="297"/>
    </row>
    <row r="198" ht="25.5" customHeight="1">
      <c r="B198" s="295"/>
      <c r="C198" s="364" t="s">
        <v>1174</v>
      </c>
      <c r="D198" s="364"/>
      <c r="E198" s="364"/>
      <c r="F198" s="364" t="s">
        <v>1175</v>
      </c>
      <c r="G198" s="365"/>
      <c r="H198" s="364" t="s">
        <v>1176</v>
      </c>
      <c r="I198" s="364"/>
      <c r="J198" s="364"/>
      <c r="K198" s="297"/>
    </row>
    <row r="199" ht="5.25" customHeight="1">
      <c r="B199" s="328"/>
      <c r="C199" s="325"/>
      <c r="D199" s="325"/>
      <c r="E199" s="325"/>
      <c r="F199" s="325"/>
      <c r="G199" s="306"/>
      <c r="H199" s="325"/>
      <c r="I199" s="325"/>
      <c r="J199" s="325"/>
      <c r="K199" s="349"/>
    </row>
    <row r="200" ht="15" customHeight="1">
      <c r="B200" s="328"/>
      <c r="C200" s="306" t="s">
        <v>1166</v>
      </c>
      <c r="D200" s="306"/>
      <c r="E200" s="306"/>
      <c r="F200" s="327" t="s">
        <v>40</v>
      </c>
      <c r="G200" s="306"/>
      <c r="H200" s="306" t="s">
        <v>1177</v>
      </c>
      <c r="I200" s="306"/>
      <c r="J200" s="306"/>
      <c r="K200" s="349"/>
    </row>
    <row r="201" ht="15" customHeight="1">
      <c r="B201" s="328"/>
      <c r="C201" s="334"/>
      <c r="D201" s="306"/>
      <c r="E201" s="306"/>
      <c r="F201" s="327" t="s">
        <v>41</v>
      </c>
      <c r="G201" s="306"/>
      <c r="H201" s="306" t="s">
        <v>1178</v>
      </c>
      <c r="I201" s="306"/>
      <c r="J201" s="306"/>
      <c r="K201" s="349"/>
    </row>
    <row r="202" ht="15" customHeight="1">
      <c r="B202" s="328"/>
      <c r="C202" s="334"/>
      <c r="D202" s="306"/>
      <c r="E202" s="306"/>
      <c r="F202" s="327" t="s">
        <v>44</v>
      </c>
      <c r="G202" s="306"/>
      <c r="H202" s="306" t="s">
        <v>1179</v>
      </c>
      <c r="I202" s="306"/>
      <c r="J202" s="306"/>
      <c r="K202" s="349"/>
    </row>
    <row r="203" ht="15" customHeight="1">
      <c r="B203" s="328"/>
      <c r="C203" s="306"/>
      <c r="D203" s="306"/>
      <c r="E203" s="306"/>
      <c r="F203" s="327" t="s">
        <v>42</v>
      </c>
      <c r="G203" s="306"/>
      <c r="H203" s="306" t="s">
        <v>1180</v>
      </c>
      <c r="I203" s="306"/>
      <c r="J203" s="306"/>
      <c r="K203" s="349"/>
    </row>
    <row r="204" ht="15" customHeight="1">
      <c r="B204" s="328"/>
      <c r="C204" s="306"/>
      <c r="D204" s="306"/>
      <c r="E204" s="306"/>
      <c r="F204" s="327" t="s">
        <v>43</v>
      </c>
      <c r="G204" s="306"/>
      <c r="H204" s="306" t="s">
        <v>1181</v>
      </c>
      <c r="I204" s="306"/>
      <c r="J204" s="306"/>
      <c r="K204" s="349"/>
    </row>
    <row r="205" ht="15" customHeight="1">
      <c r="B205" s="328"/>
      <c r="C205" s="306"/>
      <c r="D205" s="306"/>
      <c r="E205" s="306"/>
      <c r="F205" s="327"/>
      <c r="G205" s="306"/>
      <c r="H205" s="306"/>
      <c r="I205" s="306"/>
      <c r="J205" s="306"/>
      <c r="K205" s="349"/>
    </row>
    <row r="206" ht="15" customHeight="1">
      <c r="B206" s="328"/>
      <c r="C206" s="306" t="s">
        <v>1122</v>
      </c>
      <c r="D206" s="306"/>
      <c r="E206" s="306"/>
      <c r="F206" s="327" t="s">
        <v>76</v>
      </c>
      <c r="G206" s="306"/>
      <c r="H206" s="306" t="s">
        <v>1182</v>
      </c>
      <c r="I206" s="306"/>
      <c r="J206" s="306"/>
      <c r="K206" s="349"/>
    </row>
    <row r="207" ht="15" customHeight="1">
      <c r="B207" s="328"/>
      <c r="C207" s="334"/>
      <c r="D207" s="306"/>
      <c r="E207" s="306"/>
      <c r="F207" s="327" t="s">
        <v>1019</v>
      </c>
      <c r="G207" s="306"/>
      <c r="H207" s="306" t="s">
        <v>1020</v>
      </c>
      <c r="I207" s="306"/>
      <c r="J207" s="306"/>
      <c r="K207" s="349"/>
    </row>
    <row r="208" ht="15" customHeight="1">
      <c r="B208" s="328"/>
      <c r="C208" s="306"/>
      <c r="D208" s="306"/>
      <c r="E208" s="306"/>
      <c r="F208" s="327" t="s">
        <v>1017</v>
      </c>
      <c r="G208" s="306"/>
      <c r="H208" s="306" t="s">
        <v>1183</v>
      </c>
      <c r="I208" s="306"/>
      <c r="J208" s="306"/>
      <c r="K208" s="349"/>
    </row>
    <row r="209" ht="15" customHeight="1">
      <c r="B209" s="366"/>
      <c r="C209" s="334"/>
      <c r="D209" s="334"/>
      <c r="E209" s="334"/>
      <c r="F209" s="327" t="s">
        <v>1021</v>
      </c>
      <c r="G209" s="312"/>
      <c r="H209" s="353" t="s">
        <v>1022</v>
      </c>
      <c r="I209" s="353"/>
      <c r="J209" s="353"/>
      <c r="K209" s="367"/>
    </row>
    <row r="210" ht="15" customHeight="1">
      <c r="B210" s="366"/>
      <c r="C210" s="334"/>
      <c r="D210" s="334"/>
      <c r="E210" s="334"/>
      <c r="F210" s="327" t="s">
        <v>1023</v>
      </c>
      <c r="G210" s="312"/>
      <c r="H210" s="353" t="s">
        <v>984</v>
      </c>
      <c r="I210" s="353"/>
      <c r="J210" s="353"/>
      <c r="K210" s="367"/>
    </row>
    <row r="211" ht="15" customHeight="1">
      <c r="B211" s="366"/>
      <c r="C211" s="334"/>
      <c r="D211" s="334"/>
      <c r="E211" s="334"/>
      <c r="F211" s="368"/>
      <c r="G211" s="312"/>
      <c r="H211" s="369"/>
      <c r="I211" s="369"/>
      <c r="J211" s="369"/>
      <c r="K211" s="367"/>
    </row>
    <row r="212" ht="15" customHeight="1">
      <c r="B212" s="366"/>
      <c r="C212" s="306" t="s">
        <v>1146</v>
      </c>
      <c r="D212" s="334"/>
      <c r="E212" s="334"/>
      <c r="F212" s="327">
        <v>1</v>
      </c>
      <c r="G212" s="312"/>
      <c r="H212" s="353" t="s">
        <v>1184</v>
      </c>
      <c r="I212" s="353"/>
      <c r="J212" s="353"/>
      <c r="K212" s="367"/>
    </row>
    <row r="213" ht="15" customHeight="1">
      <c r="B213" s="366"/>
      <c r="C213" s="334"/>
      <c r="D213" s="334"/>
      <c r="E213" s="334"/>
      <c r="F213" s="327">
        <v>2</v>
      </c>
      <c r="G213" s="312"/>
      <c r="H213" s="353" t="s">
        <v>1185</v>
      </c>
      <c r="I213" s="353"/>
      <c r="J213" s="353"/>
      <c r="K213" s="367"/>
    </row>
    <row r="214" ht="15" customHeight="1">
      <c r="B214" s="366"/>
      <c r="C214" s="334"/>
      <c r="D214" s="334"/>
      <c r="E214" s="334"/>
      <c r="F214" s="327">
        <v>3</v>
      </c>
      <c r="G214" s="312"/>
      <c r="H214" s="353" t="s">
        <v>1186</v>
      </c>
      <c r="I214" s="353"/>
      <c r="J214" s="353"/>
      <c r="K214" s="367"/>
    </row>
    <row r="215" ht="15" customHeight="1">
      <c r="B215" s="366"/>
      <c r="C215" s="334"/>
      <c r="D215" s="334"/>
      <c r="E215" s="334"/>
      <c r="F215" s="327">
        <v>4</v>
      </c>
      <c r="G215" s="312"/>
      <c r="H215" s="353" t="s">
        <v>1187</v>
      </c>
      <c r="I215" s="353"/>
      <c r="J215" s="353"/>
      <c r="K215" s="367"/>
    </row>
    <row r="216" ht="12.75" customHeight="1">
      <c r="B216" s="370"/>
      <c r="C216" s="371"/>
      <c r="D216" s="371"/>
      <c r="E216" s="371"/>
      <c r="F216" s="371"/>
      <c r="G216" s="371"/>
      <c r="H216" s="371"/>
      <c r="I216" s="371"/>
      <c r="J216" s="371"/>
      <c r="K216" s="372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2018-05-13T21:43:03Z</dcterms:created>
  <dcterms:modified xsi:type="dcterms:W3CDTF">2018-05-13T21:43:11Z</dcterms:modified>
</cp:coreProperties>
</file>